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085" yWindow="1635" windowWidth="26445" windowHeight="14805"/>
  </bookViews>
  <sheets>
    <sheet name="UEF_EF Converter" sheetId="9" r:id="rId1"/>
  </sheets>
  <definedNames>
    <definedName name="Coefa">#REF!</definedName>
    <definedName name="CoefAElec">#REF!</definedName>
    <definedName name="CoefAGas">#REF!</definedName>
    <definedName name="Coefb">#REF!</definedName>
    <definedName name="Coefc">#REF!</definedName>
    <definedName name="Coefd">#REF!</definedName>
    <definedName name="CoefDV">#REF!</definedName>
    <definedName name="CoefF">#REF!</definedName>
    <definedName name="CoefG">#REF!</definedName>
    <definedName name="DP">#REF!</definedName>
    <definedName name="FHR">#REF!</definedName>
    <definedName name="P">#REF!</definedName>
    <definedName name="RE">#REF!</definedName>
    <definedName name="UEF">#REF!</definedName>
    <definedName name="UEFHPElec">#REF!</definedName>
    <definedName name="UEFmodelInstaElec">#REF!</definedName>
    <definedName name="UEFmodelInstaGas">#REF!</definedName>
    <definedName name="UEFrdStorElec">#REF!</definedName>
    <definedName name="UEFrdStorGas">#REF!</definedName>
    <definedName name="UEFwhamStorElec">#REF!</definedName>
    <definedName name="UEFwhamStorGas">#REF!</definedName>
    <definedName name="V">#REF!</definedName>
    <definedName name="WH">#REF!</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D4" i="9" l="1"/>
  <c r="D7" i="9"/>
  <c r="D6" i="9"/>
  <c r="D3" i="9"/>
  <c r="D9" i="9"/>
  <c r="D8" i="9"/>
  <c r="D5" i="9"/>
</calcChain>
</file>

<file path=xl/sharedStrings.xml><?xml version="1.0" encoding="utf-8"?>
<sst xmlns="http://schemas.openxmlformats.org/spreadsheetml/2006/main" count="24" uniqueCount="23">
  <si>
    <t xml:space="preserve">Consumer Gas-Fired Water Heater </t>
  </si>
  <si>
    <t>Consumer Electric Water Heater (Electric Resistance)</t>
  </si>
  <si>
    <t>Consumer Electric Water Heater (Heat-Pump)</t>
  </si>
  <si>
    <t>Instantaneous Gas-Fired Water Heater</t>
  </si>
  <si>
    <t>Instantaneous Electric Water Heater</t>
  </si>
  <si>
    <t>Residential-Duty Commercial Gas-Fired Water Heater</t>
  </si>
  <si>
    <t>Residential-Duty Commercial Electric Instantaneous Water Heater</t>
  </si>
  <si>
    <t>EF = 2.4029 * UEF - 1.2844</t>
  </si>
  <si>
    <t>EF = 1.2101 * UEF - 0.6052</t>
  </si>
  <si>
    <t>EF = 1.0219 * UEF - 0.0025</t>
  </si>
  <si>
    <t>EF = 1.0005 * UEF + 0.0019</t>
  </si>
  <si>
    <t>Calculated Energy Factor should be &lt;= 1.0.  The EF estimation equations can generate Efs greater than 1.0</t>
  </si>
  <si>
    <t>Constraints</t>
  </si>
  <si>
    <t>Water Heater Type</t>
  </si>
  <si>
    <t>EF Conversion Equation</t>
  </si>
  <si>
    <t>RESNET Energy Factor Conversion Equations based on Water Heater Type</t>
  </si>
  <si>
    <t>*  Enter the Uniform Energy Factor (UEF) based on the AHRI directory</t>
  </si>
  <si>
    <t>Energy Factor (EF)**</t>
  </si>
  <si>
    <t>Uniform Energy Factor (UEF)*</t>
  </si>
  <si>
    <t>EF = UEF</t>
  </si>
  <si>
    <t>EF = 0.9066 * UEF + 0.0711</t>
  </si>
  <si>
    <t>Energy Factor should be the minimum of 0.96 and the Calculated Energy Factor</t>
  </si>
  <si>
    <t>**  The Energy Factor (EF) is calculated based on regression analysis of EF conversion equations found in the Federal Register, based on differing hot water draw patterns,  with support from the California Energy Commission (CEC).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</si>
</sst>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8" x14ac:knownFonts="1">
    <font>
      <sz val="11"/>
      <color theme="1"/>
      <name val="Calibri"/>
      <family val="2"/>
      <scheme val="minor"/>
    </font>
    <font>
      <sz val="11"/>
      <color theme="1"/>
      <name val="Arial"/>
      <family val="2"/>
    </font>
    <font>
      <b/>
      <sz val="11"/>
      <color theme="1"/>
      <name val="Calibri"/>
      <scheme val="minor"/>
    </font>
    <font>
      <b/>
      <sz val="16"/>
      <color theme="1"/>
      <name val="Calibri"/>
      <family val="2"/>
      <scheme val="minor"/>
    </font>
    <font>
      <b/>
      <sz val="16"/>
      <color rgb="FF595959"/>
      <name val="Calibri"/>
      <family val="2"/>
      <scheme val="minor"/>
    </font>
    <font>
      <b/>
      <sz val="14"/>
      <color theme="1"/>
      <name val="Calibri"/>
      <family val="2"/>
      <scheme val="minor"/>
    </font>
    <font>
      <b/>
      <sz val="16"/>
      <color rgb="FFFF0000"/>
      <name val="Calibri"/>
      <family val="2"/>
      <scheme val="minor"/>
    </font>
    <font>
      <i/>
      <sz val="11"/>
      <color rgb="FFFF0000"/>
      <name val="Calibri"/>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3">
    <xf numFmtId="0" fontId="0" fillId="0" borderId="0"/>
    <xf numFmtId="0" fontId="1" fillId="0" borderId="0"/>
    <xf numFmtId="43" fontId="1" fillId="0" borderId="0" applyFont="0" applyFill="0" applyBorder="0" applyAlignment="0" applyProtection="0"/>
  </cellStyleXfs>
  <cellXfs count="21">
    <xf numFmtId="0" fontId="0" fillId="0" borderId="0" xfId="0"/>
    <xf numFmtId="0" fontId="2" fillId="0" borderId="0" xfId="0" applyFont="1" applyProtection="1">
      <protection hidden="1"/>
    </xf>
    <xf numFmtId="0" fontId="0" fillId="0" borderId="0" xfId="0" applyFont="1" applyAlignment="1">
      <alignment horizontal="center"/>
    </xf>
    <xf numFmtId="0" fontId="0" fillId="0" borderId="0" xfId="0" applyFont="1"/>
    <xf numFmtId="0" fontId="4" fillId="0" borderId="0" xfId="0" applyFont="1" applyAlignment="1">
      <alignment horizontal="center" vertical="center" readingOrder="1"/>
    </xf>
    <xf numFmtId="0" fontId="3" fillId="0" borderId="0" xfId="0" applyFont="1"/>
    <xf numFmtId="0" fontId="5" fillId="0" borderId="1" xfId="0" applyFont="1" applyBorder="1" applyAlignment="1">
      <alignment horizontal="center"/>
    </xf>
    <xf numFmtId="0" fontId="5" fillId="0" borderId="1" xfId="0" applyFont="1" applyBorder="1" applyAlignment="1">
      <alignment wrapText="1"/>
    </xf>
    <xf numFmtId="0" fontId="5" fillId="0" borderId="1" xfId="0" applyFont="1" applyBorder="1" applyAlignment="1" applyProtection="1">
      <protection hidden="1"/>
    </xf>
    <xf numFmtId="0" fontId="5" fillId="0" borderId="1" xfId="0" applyFont="1" applyBorder="1" applyAlignment="1">
      <alignment horizontal="center" readingOrder="1"/>
    </xf>
    <xf numFmtId="2" fontId="5" fillId="0" borderId="1" xfId="0" applyNumberFormat="1" applyFont="1" applyBorder="1" applyAlignment="1">
      <alignment horizontal="center" readingOrder="1"/>
    </xf>
    <xf numFmtId="0" fontId="5" fillId="0" borderId="1" xfId="0" applyFont="1" applyBorder="1" applyAlignment="1">
      <alignment wrapText="1" readingOrder="1"/>
    </xf>
    <xf numFmtId="0" fontId="5" fillId="3" borderId="1" xfId="0" applyFont="1" applyFill="1" applyBorder="1" applyAlignment="1" applyProtection="1">
      <alignment horizontal="center" readingOrder="1"/>
      <protection locked="0"/>
    </xf>
    <xf numFmtId="0" fontId="5" fillId="3" borderId="1" xfId="0" applyFont="1" applyFill="1" applyBorder="1" applyAlignment="1" applyProtection="1">
      <alignment horizontal="center"/>
      <protection locked="0"/>
    </xf>
    <xf numFmtId="0" fontId="7" fillId="0" borderId="0" xfId="0" applyFont="1"/>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0" fontId="3" fillId="2" borderId="5" xfId="0" applyFont="1" applyFill="1" applyBorder="1" applyAlignment="1">
      <alignment wrapText="1"/>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cellXfs>
  <cellStyles count="3">
    <cellStyle name="Comm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workbookViewId="0">
      <selection activeCell="C6" sqref="C6"/>
    </sheetView>
  </sheetViews>
  <sheetFormatPr defaultColWidth="11.42578125" defaultRowHeight="15" x14ac:dyDescent="0.25"/>
  <cols>
    <col min="1" max="1" width="65" bestFit="1" customWidth="1"/>
    <col min="2" max="2" width="30" style="3" customWidth="1"/>
    <col min="3" max="3" width="16.7109375" style="3" customWidth="1"/>
    <col min="4" max="4" width="16.7109375" style="2" customWidth="1"/>
    <col min="5" max="5" width="64.7109375" customWidth="1"/>
  </cols>
  <sheetData>
    <row r="1" spans="1:9" ht="21" x14ac:dyDescent="0.25">
      <c r="A1" s="18" t="s">
        <v>15</v>
      </c>
      <c r="B1" s="19"/>
      <c r="C1" s="19"/>
      <c r="D1" s="19"/>
      <c r="E1" s="20"/>
    </row>
    <row r="2" spans="1:9" ht="63" x14ac:dyDescent="0.25">
      <c r="A2" s="15" t="s">
        <v>13</v>
      </c>
      <c r="B2" s="15" t="s">
        <v>14</v>
      </c>
      <c r="C2" s="16" t="s">
        <v>18</v>
      </c>
      <c r="D2" s="16" t="s">
        <v>17</v>
      </c>
      <c r="E2" s="17" t="s">
        <v>12</v>
      </c>
    </row>
    <row r="3" spans="1:9" ht="41.1" customHeight="1" x14ac:dyDescent="0.25">
      <c r="A3" s="8" t="s">
        <v>0</v>
      </c>
      <c r="B3" s="9" t="s">
        <v>20</v>
      </c>
      <c r="C3" s="12"/>
      <c r="D3" s="10">
        <f xml:space="preserve"> 0.9066 * C3 + 0.0711</f>
        <v>7.1099999999999997E-2</v>
      </c>
      <c r="E3" s="11"/>
      <c r="F3" s="5"/>
      <c r="G3" s="5"/>
      <c r="H3" s="5"/>
      <c r="I3" s="5"/>
    </row>
    <row r="4" spans="1:9" ht="41.1" customHeight="1" x14ac:dyDescent="0.25">
      <c r="A4" s="8" t="s">
        <v>1</v>
      </c>
      <c r="B4" s="6" t="s">
        <v>7</v>
      </c>
      <c r="C4" s="13"/>
      <c r="D4" s="10">
        <f xml:space="preserve"> MIN(0.96,2.4029 * C4 - 1.2844)</f>
        <v>-1.2844</v>
      </c>
      <c r="E4" s="11" t="s">
        <v>21</v>
      </c>
      <c r="F4" s="5"/>
      <c r="G4" s="5"/>
      <c r="H4" s="5"/>
      <c r="I4" s="5"/>
    </row>
    <row r="5" spans="1:9" ht="41.1" customHeight="1" x14ac:dyDescent="0.25">
      <c r="A5" s="8" t="s">
        <v>2</v>
      </c>
      <c r="B5" s="6" t="s">
        <v>8</v>
      </c>
      <c r="C5" s="13"/>
      <c r="D5" s="10">
        <f xml:space="preserve"> 1.2101 * C5 - 0.6052</f>
        <v>-0.60519999999999996</v>
      </c>
      <c r="E5" s="11"/>
      <c r="F5" s="4"/>
      <c r="G5" s="5"/>
      <c r="H5" s="5"/>
      <c r="I5" s="5"/>
    </row>
    <row r="6" spans="1:9" ht="41.1" customHeight="1" x14ac:dyDescent="0.25">
      <c r="A6" s="8" t="s">
        <v>3</v>
      </c>
      <c r="B6" s="6" t="s">
        <v>19</v>
      </c>
      <c r="C6" s="13"/>
      <c r="D6" s="10">
        <f xml:space="preserve"> C6</f>
        <v>0</v>
      </c>
      <c r="E6" s="7"/>
      <c r="F6" s="4"/>
      <c r="G6" s="5"/>
      <c r="H6" s="5"/>
      <c r="I6" s="5"/>
    </row>
    <row r="7" spans="1:9" ht="41.1" customHeight="1" x14ac:dyDescent="0.25">
      <c r="A7" s="8" t="s">
        <v>4</v>
      </c>
      <c r="B7" s="6" t="s">
        <v>19</v>
      </c>
      <c r="C7" s="13"/>
      <c r="D7" s="10">
        <f xml:space="preserve"> C7</f>
        <v>0</v>
      </c>
      <c r="E7" s="7"/>
      <c r="F7" s="4"/>
      <c r="G7" s="5"/>
      <c r="H7" s="5"/>
      <c r="I7" s="5"/>
    </row>
    <row r="8" spans="1:9" ht="41.1" customHeight="1" x14ac:dyDescent="0.25">
      <c r="A8" s="8" t="s">
        <v>5</v>
      </c>
      <c r="B8" s="6" t="s">
        <v>10</v>
      </c>
      <c r="C8" s="13"/>
      <c r="D8" s="10">
        <f xml:space="preserve"> 1.0005 * C8 + 0.0019</f>
        <v>1.9E-3</v>
      </c>
      <c r="E8" s="7"/>
      <c r="F8" s="4"/>
      <c r="G8" s="5"/>
      <c r="H8" s="5"/>
      <c r="I8" s="5"/>
    </row>
    <row r="9" spans="1:9" ht="41.1" customHeight="1" x14ac:dyDescent="0.25">
      <c r="A9" s="8" t="s">
        <v>6</v>
      </c>
      <c r="B9" s="6" t="s">
        <v>9</v>
      </c>
      <c r="C9" s="13"/>
      <c r="D9" s="10">
        <f xml:space="preserve"> MIN(1, 1.0219 * C9 - 0.0025)</f>
        <v>-2.5000000000000001E-3</v>
      </c>
      <c r="E9" s="7" t="s">
        <v>11</v>
      </c>
      <c r="F9" s="4"/>
      <c r="G9" s="5"/>
      <c r="H9" s="5"/>
      <c r="I9" s="5"/>
    </row>
    <row r="10" spans="1:9" ht="18" customHeight="1" x14ac:dyDescent="0.2">
      <c r="A10" s="1"/>
      <c r="B10" s="2"/>
      <c r="C10" s="2"/>
    </row>
    <row r="11" spans="1:9" x14ac:dyDescent="0.2">
      <c r="B11" s="2"/>
      <c r="C11" s="2"/>
    </row>
    <row r="12" spans="1:9" x14ac:dyDescent="0.2">
      <c r="A12" s="14" t="s">
        <v>16</v>
      </c>
      <c r="B12" s="2"/>
      <c r="C12" s="2"/>
    </row>
    <row r="13" spans="1:9" x14ac:dyDescent="0.2">
      <c r="A13" s="14" t="s">
        <v>22</v>
      </c>
    </row>
  </sheetData>
  <sheetProtection password="CD65" sheet="1" objects="1" scenarios="1"/>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UEF_EF Converter</vt:lpstr>
    </vt:vector>
  </TitlesOfParts>
  <Company>California Energy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Froess</dc:creator>
  <cp:lastModifiedBy>NREL</cp:lastModifiedBy>
  <dcterms:created xsi:type="dcterms:W3CDTF">2017-07-24T21:56:10Z</dcterms:created>
  <dcterms:modified xsi:type="dcterms:W3CDTF">2017-10-30T13:29:43Z</dcterms:modified>
</cp:coreProperties>
</file>