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3ec5e7e82198ad/RESNET - SCC/Publication 002/Accreditation Forms/"/>
    </mc:Choice>
  </mc:AlternateContent>
  <xr:revisionPtr revIDLastSave="53" documentId="13_ncr:1_{987A38F3-966F-8F4E-88C4-AFDA0803BABE}" xr6:coauthVersionLast="47" xr6:coauthVersionMax="47" xr10:uidLastSave="{3D24DEDD-1DAE-43D0-90F3-EB6E1F0C8811}"/>
  <workbookProtection workbookAlgorithmName="SHA-512" workbookHashValue="/ybkGt3DhbORz2GzJV+SjvSDRTQglgoJzrod1xiVpfnYFGB/u7Hc5zFkrY+TQelMV+AsQyB6D48txaVPPKRIHQ==" workbookSaltValue="3pQvW+C1XjFlirRHYgMyIQ==" workbookSpinCount="100000" lockStructure="1"/>
  <bookViews>
    <workbookView xWindow="19090" yWindow="-110" windowWidth="19420" windowHeight="10420" xr2:uid="{00000000-000D-0000-FFFF-FFFF00000000}"/>
  </bookViews>
  <sheets>
    <sheet name="Results" sheetId="1" r:id="rId1"/>
  </sheets>
  <definedNames>
    <definedName name="_xlnm.Print_Area" localSheetId="0">Results!$A$1:$I$40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J39" i="1"/>
  <c r="J38" i="1"/>
  <c r="G39" i="1"/>
  <c r="G38" i="1"/>
  <c r="D39" i="1"/>
  <c r="D38" i="1"/>
  <c r="M9" i="1"/>
  <c r="M10" i="1"/>
  <c r="M12" i="1"/>
  <c r="J12" i="1"/>
  <c r="D37" i="1"/>
  <c r="M33" i="1"/>
  <c r="M27" i="1"/>
  <c r="M26" i="1"/>
  <c r="M21" i="1"/>
  <c r="M20" i="1"/>
  <c r="M19" i="1"/>
  <c r="M15" i="1"/>
  <c r="M14" i="1"/>
  <c r="M13" i="1"/>
  <c r="M8" i="1"/>
  <c r="M7" i="1"/>
  <c r="M6" i="1"/>
  <c r="J33" i="1"/>
  <c r="J27" i="1"/>
  <c r="J26" i="1"/>
  <c r="J21" i="1"/>
  <c r="J20" i="1"/>
  <c r="J19" i="1"/>
  <c r="J15" i="1"/>
  <c r="J14" i="1"/>
  <c r="J13" i="1"/>
  <c r="J8" i="1"/>
  <c r="J7" i="1"/>
  <c r="J6" i="1"/>
  <c r="G33" i="1"/>
  <c r="G27" i="1"/>
  <c r="G26" i="1"/>
  <c r="G21" i="1"/>
  <c r="G20" i="1"/>
  <c r="G15" i="1"/>
  <c r="G14" i="1"/>
  <c r="G13" i="1"/>
  <c r="G11" i="1"/>
  <c r="G8" i="1"/>
  <c r="G7" i="1"/>
  <c r="G6" i="1"/>
  <c r="D33" i="1"/>
  <c r="D27" i="1"/>
  <c r="D26" i="1"/>
  <c r="D21" i="1"/>
  <c r="D20" i="1"/>
  <c r="D15" i="1"/>
  <c r="D14" i="1"/>
  <c r="D13" i="1"/>
  <c r="D11" i="1"/>
  <c r="D8" i="1"/>
  <c r="D7" i="1"/>
  <c r="D6" i="1"/>
  <c r="M36" i="1"/>
  <c r="M35" i="1"/>
  <c r="J36" i="1"/>
  <c r="J35" i="1"/>
  <c r="G31" i="1"/>
  <c r="J31" i="1"/>
  <c r="M32" i="1"/>
  <c r="M31" i="1"/>
  <c r="J32" i="1"/>
  <c r="G32" i="1"/>
  <c r="G35" i="1"/>
  <c r="G36" i="1"/>
  <c r="D36" i="1"/>
  <c r="D35" i="1"/>
  <c r="D32" i="1"/>
  <c r="D31" i="1"/>
  <c r="M22" i="1"/>
  <c r="J18" i="1"/>
  <c r="M18" i="1"/>
  <c r="G17" i="1"/>
  <c r="M40" i="1"/>
  <c r="M37" i="1"/>
  <c r="M34" i="1"/>
  <c r="M30" i="1"/>
  <c r="M29" i="1"/>
  <c r="M28" i="1"/>
  <c r="M25" i="1"/>
  <c r="M24" i="1"/>
  <c r="M23" i="1"/>
  <c r="M16" i="1"/>
  <c r="J40" i="1"/>
  <c r="J37" i="1"/>
  <c r="J34" i="1"/>
  <c r="J30" i="1"/>
  <c r="J29" i="1"/>
  <c r="J28" i="1"/>
  <c r="J25" i="1"/>
  <c r="J24" i="1"/>
  <c r="J23" i="1"/>
  <c r="J22" i="1"/>
  <c r="J16" i="1"/>
  <c r="G40" i="1"/>
  <c r="G37" i="1"/>
  <c r="G34" i="1"/>
  <c r="G30" i="1"/>
  <c r="G29" i="1"/>
  <c r="G28" i="1"/>
  <c r="G25" i="1"/>
  <c r="G24" i="1"/>
  <c r="G23" i="1"/>
  <c r="G22" i="1"/>
  <c r="G16" i="1"/>
  <c r="D40" i="1"/>
  <c r="D30" i="1"/>
  <c r="D29" i="1"/>
  <c r="D28" i="1"/>
  <c r="D25" i="1"/>
  <c r="D24" i="1"/>
  <c r="D23" i="1"/>
  <c r="D22" i="1"/>
  <c r="D16" i="1"/>
  <c r="D34" i="1"/>
</calcChain>
</file>

<file path=xl/sharedStrings.xml><?xml version="1.0" encoding="utf-8"?>
<sst xmlns="http://schemas.openxmlformats.org/spreadsheetml/2006/main" count="111" uniqueCount="58">
  <si>
    <t>HERS 2019A Auto Generation Test Results:</t>
  </si>
  <si>
    <t>Software Name:</t>
  </si>
  <si>
    <t>(for use with Pub 002-2020)</t>
  </si>
  <si>
    <t>User input data fields indicated by pale yellow</t>
  </si>
  <si>
    <t>CZ4</t>
  </si>
  <si>
    <t>CZ3</t>
  </si>
  <si>
    <t>CZ1</t>
  </si>
  <si>
    <t>CZ5</t>
  </si>
  <si>
    <t>Reference Home Building Component</t>
  </si>
  <si>
    <t>Test 1</t>
  </si>
  <si>
    <t>Results</t>
  </si>
  <si>
    <t>Pass/Fail</t>
  </si>
  <si>
    <t>Test 2</t>
  </si>
  <si>
    <t>Test 3</t>
  </si>
  <si>
    <t>Test 4</t>
  </si>
  <si>
    <r>
      <t>Above-grade walls (U</t>
    </r>
    <r>
      <rPr>
        <vertAlign val="subscript"/>
        <sz val="10"/>
        <rFont val="Arial"/>
      </rPr>
      <t>o</t>
    </r>
    <r>
      <rPr>
        <sz val="10"/>
        <rFont val="Arial"/>
      </rPr>
      <t>)</t>
    </r>
  </si>
  <si>
    <t>Above-grade wall solar absorptance (α)</t>
  </si>
  <si>
    <t>Above-grade wall infrared emittance (ε)</t>
  </si>
  <si>
    <t>Basement walls insulation R-value</t>
  </si>
  <si>
    <t>n/a</t>
  </si>
  <si>
    <r>
      <t>Basement walls (U</t>
    </r>
    <r>
      <rPr>
        <vertAlign val="subscript"/>
        <sz val="10"/>
        <rFont val="Arial"/>
      </rPr>
      <t>o</t>
    </r>
    <r>
      <rPr>
        <sz val="10"/>
        <rFont val="Arial"/>
      </rPr>
      <t>)</t>
    </r>
  </si>
  <si>
    <r>
      <t>Above-grade floors (U</t>
    </r>
    <r>
      <rPr>
        <vertAlign val="subscript"/>
        <sz val="10"/>
        <rFont val="Arial"/>
      </rPr>
      <t>o</t>
    </r>
    <r>
      <rPr>
        <sz val="10"/>
        <rFont val="Arial"/>
      </rPr>
      <t>)</t>
    </r>
  </si>
  <si>
    <t>Slab insulation R-Value</t>
  </si>
  <si>
    <r>
      <t>Ceilings (U</t>
    </r>
    <r>
      <rPr>
        <vertAlign val="subscript"/>
        <sz val="10"/>
        <rFont val="Arial"/>
      </rPr>
      <t>o</t>
    </r>
    <r>
      <rPr>
        <sz val="10"/>
        <rFont val="Arial"/>
      </rPr>
      <t>)</t>
    </r>
  </si>
  <si>
    <t>Roof solar absorptance (α)</t>
  </si>
  <si>
    <t>Roof infrared emittance (ε)</t>
  </si>
  <si>
    <r>
      <t>Attic vent area*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</si>
  <si>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r>
      <t>Crawlspace vent area*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</si>
  <si>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r>
      <t>Exposed masonry floor area 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</si>
  <si>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t>Carpet &amp; pad R-Value</t>
  </si>
  <si>
    <r>
      <t>Door Area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</si>
  <si>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t>Door U-Factor</t>
  </si>
  <si>
    <r>
      <t>North window area*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</si>
  <si>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r>
      <t>South window area*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</si>
  <si>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r>
      <t>East window area*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</si>
  <si>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r>
      <t>West window area* (ft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</si>
  <si>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t>Window U-Factor</t>
  </si>
  <si>
    <r>
      <t>Window SHGC</t>
    </r>
    <r>
      <rPr>
        <vertAlign val="subscript"/>
        <sz val="10"/>
        <color rgb="FF000000"/>
        <rFont val="Arial"/>
      </rPr>
      <t>o</t>
    </r>
  </si>
  <si>
    <r>
      <t>SLA</t>
    </r>
    <r>
      <rPr>
        <vertAlign val="subscript"/>
        <sz val="10"/>
        <rFont val="Arial"/>
      </rPr>
      <t>o</t>
    </r>
    <r>
      <rPr>
        <sz val="10"/>
        <rFont val="Arial"/>
      </rPr>
      <t>* (ft</t>
    </r>
    <r>
      <rPr>
        <vertAlign val="superscript"/>
        <sz val="10"/>
        <rFont val="Arial"/>
      </rPr>
      <t>2</t>
    </r>
    <r>
      <rPr>
        <sz val="10"/>
        <rFont val="Arial"/>
      </rPr>
      <t>/ft</t>
    </r>
    <r>
      <rPr>
        <vertAlign val="superscript"/>
        <sz val="10"/>
        <rFont val="Arial"/>
      </rPr>
      <t>2</t>
    </r>
    <r>
      <rPr>
        <sz val="10"/>
        <rFont val="Arial"/>
      </rPr>
      <t>)</t>
    </r>
  </si>
  <si>
    <r>
      <t>Sensible Internal gains* (Btu/day)</t>
    </r>
    <r>
      <rPr>
        <vertAlign val="superscript"/>
        <sz val="10"/>
        <rFont val="Arial"/>
      </rPr>
      <t>1</t>
    </r>
  </si>
  <si>
    <t>Latent Internal gains* (Btu/day)</t>
  </si>
  <si>
    <t>Labeled heating system rating and efficiency</t>
  </si>
  <si>
    <t>AFUE = 78%</t>
  </si>
  <si>
    <t>HSPF = 7.7</t>
  </si>
  <si>
    <t>Labeled cooling system rating and efficiency</t>
  </si>
  <si>
    <t>SEER = 13</t>
  </si>
  <si>
    <t>Air Distribution System Efficiency</t>
  </si>
  <si>
    <t>Thermostat Type</t>
  </si>
  <si>
    <t>Manual</t>
  </si>
  <si>
    <t>Heating thermostat settings</t>
  </si>
  <si>
    <t xml:space="preserve"> 68 F (all hours)</t>
  </si>
  <si>
    <t>Cooling thermostat settings</t>
  </si>
  <si>
    <t>78 F (all hours)</t>
  </si>
  <si>
    <t>Mechanical ventilation* (kWh/y)</t>
  </si>
  <si>
    <r>
      <t>DHW pipe length refPipeL (</t>
    </r>
    <r>
      <rPr>
        <sz val="10"/>
        <rFont val="Arial"/>
      </rPr>
      <t>±0.1 ft)</t>
    </r>
  </si>
  <si>
    <r>
      <t>DHW loop length refLoopL (</t>
    </r>
    <r>
      <rPr>
        <sz val="10"/>
        <rFont val="Arial"/>
      </rPr>
      <t>±0.1 ft)</t>
    </r>
  </si>
  <si>
    <t>e-Ratio</t>
  </si>
  <si>
    <r>
      <t xml:space="preserve">1 </t>
    </r>
    <r>
      <rPr>
        <sz val="10"/>
        <rFont val="Arial"/>
        <family val="2"/>
      </rPr>
      <t>Sensible gains based on the annual refrigeration energy input (prior to corrections for space temperatures)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</si>
</sst>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</font>
    <font>
      <vertAlign val="subscript"/>
      <sz val="10"/>
      <color rgb="FF000000"/>
      <name val="Arial"/>
    </font>
    <font>
      <b/>
      <sz val="10"/>
      <name val="Arial"/>
    </font>
    <font>
      <vertAlign val="subscript"/>
      <sz val="10"/>
      <name val="Arial"/>
    </font>
    <font>
      <vertAlign val="superscript"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FFFF99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 style="medium">
        <color indexed="64"/>
      </top>
      <bottom style="dotted">
        <color indexed="55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55"/>
      </top>
      <bottom style="dotted">
        <color indexed="64"/>
      </bottom>
      <diagonal/>
    </border>
    <border>
      <left/>
      <right/>
      <top style="dotted">
        <color indexed="55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55"/>
      </top>
      <bottom/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indexed="55"/>
      </bottom>
      <diagonal/>
    </border>
    <border>
      <left style="dotted">
        <color rgb="FFA5A5A5"/>
      </left>
      <right style="dotted">
        <color rgb="FFA5A5A5"/>
      </right>
      <top style="dotted">
        <color indexed="55"/>
      </top>
      <bottom style="dotted">
        <color indexed="55"/>
      </bottom>
      <diagonal/>
    </border>
    <border>
      <left style="dotted">
        <color rgb="FFA5A5A5"/>
      </left>
      <right style="dotted">
        <color rgb="FFA5A5A5"/>
      </right>
      <top style="dotted">
        <color indexed="55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/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/>
      <bottom style="dotted">
        <color indexed="55"/>
      </bottom>
      <diagonal/>
    </border>
    <border>
      <left style="dotted">
        <color rgb="FFA5A5A5"/>
      </left>
      <right style="dotted">
        <color rgb="FFA5A5A5"/>
      </right>
      <top style="dotted">
        <color indexed="55"/>
      </top>
      <bottom/>
      <diagonal/>
    </border>
    <border>
      <left/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/>
      <top style="dotted">
        <color indexed="55"/>
      </top>
      <bottom style="dotted">
        <color indexed="55"/>
      </bottom>
      <diagonal/>
    </border>
    <border>
      <left style="dotted">
        <color rgb="FFA5A5A5"/>
      </left>
      <right/>
      <top style="dotted">
        <color indexed="55"/>
      </top>
      <bottom/>
      <diagonal/>
    </border>
    <border>
      <left style="dotted">
        <color rgb="FFA5A5A5"/>
      </left>
      <right style="dotted">
        <color rgb="FFA5A5A5"/>
      </right>
      <top/>
      <bottom/>
      <diagonal/>
    </border>
    <border>
      <left style="dotted">
        <color rgb="FFA5A5A5"/>
      </left>
      <right/>
      <top style="dotted">
        <color rgb="FFA5A5A5"/>
      </top>
      <bottom/>
      <diagonal/>
    </border>
    <border>
      <left/>
      <right/>
      <top/>
      <bottom style="dotted">
        <color indexed="55"/>
      </bottom>
      <diagonal/>
    </border>
    <border>
      <left/>
      <right style="medium">
        <color rgb="FF000000"/>
      </right>
      <top style="dotted">
        <color indexed="55"/>
      </top>
      <bottom style="dotted">
        <color indexed="55"/>
      </bottom>
      <diagonal/>
    </border>
    <border>
      <left/>
      <right style="medium">
        <color rgb="FF000000"/>
      </right>
      <top style="dotted">
        <color indexed="55"/>
      </top>
      <bottom/>
      <diagonal/>
    </border>
    <border>
      <left/>
      <right style="medium">
        <color rgb="FF000000"/>
      </right>
      <top style="dotted">
        <color rgb="FFA5A5A5"/>
      </top>
      <bottom style="dotted">
        <color rgb="FFA5A5A5"/>
      </bottom>
      <diagonal/>
    </border>
    <border>
      <left/>
      <right style="medium">
        <color rgb="FF000000"/>
      </right>
      <top/>
      <bottom/>
      <diagonal/>
    </border>
    <border>
      <left style="dotted">
        <color rgb="FFA5A5A5"/>
      </left>
      <right style="medium">
        <color rgb="FF000000"/>
      </right>
      <top style="dotted">
        <color rgb="FFA5A5A5"/>
      </top>
      <bottom/>
      <diagonal/>
    </border>
    <border>
      <left style="dotted">
        <color rgb="FFA5A5A5"/>
      </left>
      <right style="medium">
        <color rgb="FF000000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 style="medium">
        <color rgb="FF000000"/>
      </right>
      <top/>
      <bottom/>
      <diagonal/>
    </border>
    <border>
      <left style="dotted">
        <color rgb="FFA5A5A5"/>
      </left>
      <right style="dotted">
        <color rgb="FFA5A5A5"/>
      </right>
      <top style="medium">
        <color rgb="FF000000"/>
      </top>
      <bottom style="dotted">
        <color indexed="55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A5A5A5"/>
      </right>
      <top style="medium">
        <color indexed="64"/>
      </top>
      <bottom style="medium">
        <color indexed="64"/>
      </bottom>
      <diagonal/>
    </border>
    <border>
      <left style="dotted">
        <color rgb="FFA5A5A5"/>
      </left>
      <right style="dotted">
        <color rgb="FFA5A5A5"/>
      </right>
      <top style="medium">
        <color indexed="64"/>
      </top>
      <bottom/>
      <diagonal/>
    </border>
    <border>
      <left style="dotted">
        <color rgb="FFA5A5A5"/>
      </left>
      <right style="medium">
        <color rgb="FF000000"/>
      </right>
      <top style="medium">
        <color indexed="64"/>
      </top>
      <bottom/>
      <diagonal/>
    </border>
    <border>
      <left/>
      <right style="dotted">
        <color rgb="FFA5A5A5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rgb="FFA5A5A5"/>
      </right>
      <top style="medium">
        <color indexed="64"/>
      </top>
      <bottom style="medium">
        <color indexed="64"/>
      </bottom>
      <diagonal/>
    </border>
    <border>
      <left style="dotted">
        <color rgb="FFA5A5A5"/>
      </left>
      <right style="dotted">
        <color rgb="FFA5A5A5"/>
      </right>
      <top style="dotted">
        <color rgb="FF969696"/>
      </top>
      <bottom style="dotted">
        <color rgb="FF969696"/>
      </bottom>
      <diagonal/>
    </border>
    <border>
      <left style="dotted">
        <color rgb="FFA5A5A5"/>
      </left>
      <right style="dotted">
        <color rgb="FFA5A5A5"/>
      </right>
      <top/>
      <bottom style="dotted">
        <color rgb="FF969696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rgb="FF969696"/>
      </bottom>
      <diagonal/>
    </border>
    <border>
      <left style="dotted">
        <color rgb="FFA5A5A5"/>
      </left>
      <right/>
      <top/>
      <bottom style="dotted">
        <color rgb="FF969696"/>
      </bottom>
      <diagonal/>
    </border>
    <border>
      <left style="dotted">
        <color rgb="FFA5A5A5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6" fillId="0" borderId="1" xfId="0" applyFont="1" applyBorder="1" applyAlignment="1">
      <alignment wrapText="1"/>
    </xf>
    <xf numFmtId="0" fontId="6" fillId="0" borderId="43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  <protection locked="0"/>
    </xf>
    <xf numFmtId="3" fontId="0" fillId="2" borderId="32" xfId="0" applyNumberForma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4" borderId="49" xfId="0" applyNumberFormat="1" applyFill="1" applyBorder="1" applyAlignment="1" applyProtection="1">
      <alignment horizontal="center" vertical="center" wrapText="1"/>
      <protection locked="0"/>
    </xf>
    <xf numFmtId="3" fontId="0" fillId="2" borderId="33" xfId="0" applyNumberFormat="1" applyFill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9" fontId="0" fillId="2" borderId="27" xfId="0" applyNumberFormat="1" applyFill="1" applyBorder="1" applyAlignment="1" applyProtection="1">
      <alignment horizontal="center" vertical="center" wrapText="1"/>
      <protection locked="0"/>
    </xf>
    <xf numFmtId="9" fontId="0" fillId="2" borderId="37" xfId="0" applyNumberForma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9" fontId="0" fillId="4" borderId="51" xfId="0" applyNumberForma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4" borderId="52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40" xfId="0" applyNumberFormat="1" applyBorder="1" applyAlignment="1">
      <alignment horizontal="center" vertical="center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164" fontId="0" fillId="2" borderId="42" xfId="0" applyNumberForma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4" borderId="4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92" zoomScaleNormal="134" workbookViewId="0">
      <selection activeCell="D12" sqref="D12"/>
    </sheetView>
  </sheetViews>
  <sheetFormatPr defaultColWidth="8.81640625" defaultRowHeight="12.5" x14ac:dyDescent="0.25"/>
  <cols>
    <col min="1" max="1" width="36.1796875" customWidth="1"/>
    <col min="2" max="2" width="14.7265625" style="3" customWidth="1"/>
    <col min="3" max="4" width="13.7265625" style="3" customWidth="1"/>
    <col min="5" max="5" width="14.7265625" style="3" customWidth="1"/>
    <col min="6" max="7" width="13.7265625" style="3" customWidth="1"/>
    <col min="8" max="8" width="14.7265625" customWidth="1"/>
    <col min="9" max="10" width="13.7265625" customWidth="1"/>
    <col min="11" max="11" width="14.7265625" customWidth="1"/>
    <col min="12" max="13" width="13.7265625" customWidth="1"/>
  </cols>
  <sheetData>
    <row r="1" spans="1:13" ht="13" x14ac:dyDescent="0.3">
      <c r="A1" s="8" t="s">
        <v>0</v>
      </c>
      <c r="C1" s="9" t="s">
        <v>1</v>
      </c>
      <c r="D1" s="76"/>
      <c r="E1" s="77"/>
    </row>
    <row r="2" spans="1:13" ht="13" x14ac:dyDescent="0.3">
      <c r="A2" s="10" t="s">
        <v>2</v>
      </c>
      <c r="C2" s="9"/>
    </row>
    <row r="3" spans="1:13" ht="13" x14ac:dyDescent="0.3">
      <c r="A3" s="6" t="s">
        <v>3</v>
      </c>
      <c r="B3" s="7"/>
      <c r="C3" s="9"/>
    </row>
    <row r="4" spans="1:13" ht="13" x14ac:dyDescent="0.3">
      <c r="A4" s="8"/>
      <c r="B4" s="78" t="s">
        <v>4</v>
      </c>
      <c r="C4" s="78"/>
      <c r="D4" s="78"/>
      <c r="E4" s="78" t="s">
        <v>5</v>
      </c>
      <c r="F4" s="78"/>
      <c r="G4" s="78"/>
      <c r="H4" s="78" t="s">
        <v>6</v>
      </c>
      <c r="I4" s="78"/>
      <c r="J4" s="78"/>
      <c r="K4" s="78" t="s">
        <v>7</v>
      </c>
      <c r="L4" s="78"/>
      <c r="M4" s="78"/>
    </row>
    <row r="5" spans="1:13" ht="16" customHeight="1" x14ac:dyDescent="0.3">
      <c r="A5" s="11" t="s">
        <v>8</v>
      </c>
      <c r="B5" s="12" t="s">
        <v>9</v>
      </c>
      <c r="C5" s="13" t="s">
        <v>10</v>
      </c>
      <c r="D5" s="14" t="s">
        <v>11</v>
      </c>
      <c r="E5" s="15" t="s">
        <v>12</v>
      </c>
      <c r="F5" s="13" t="s">
        <v>10</v>
      </c>
      <c r="G5" s="14" t="s">
        <v>11</v>
      </c>
      <c r="H5" s="15" t="s">
        <v>13</v>
      </c>
      <c r="I5" s="13" t="s">
        <v>10</v>
      </c>
      <c r="J5" s="14" t="s">
        <v>11</v>
      </c>
      <c r="K5" s="16" t="s">
        <v>14</v>
      </c>
      <c r="L5" s="13" t="s">
        <v>10</v>
      </c>
      <c r="M5" s="14" t="s">
        <v>11</v>
      </c>
    </row>
    <row r="6" spans="1:13" ht="16" customHeight="1" x14ac:dyDescent="0.25">
      <c r="A6" s="17" t="s">
        <v>15</v>
      </c>
      <c r="B6" s="18">
        <v>8.2000000000000003E-2</v>
      </c>
      <c r="C6" s="19"/>
      <c r="D6" s="20" t="str">
        <f>IF(C6&gt;=(1-0.05/100)*B6,IF(C6&lt;=(1+0.05/100)*B6,"pass","fail"),"fail")</f>
        <v>fail</v>
      </c>
      <c r="E6" s="21">
        <v>8.2000000000000003E-2</v>
      </c>
      <c r="F6" s="19"/>
      <c r="G6" s="20" t="str">
        <f>IF(F6&gt;=(1-0.05/100)*E6,IF(F6&lt;=(1+0.05/100)*E6,"pass","fail"),"fail")</f>
        <v>fail</v>
      </c>
      <c r="H6" s="21">
        <v>8.2000000000000003E-2</v>
      </c>
      <c r="I6" s="19"/>
      <c r="J6" s="20" t="str">
        <f>IF(I6&gt;=(1-0.05/100)*H6,IF(I6&lt;=(1+0.05/100)*H6,"pass","fail"),"fail")</f>
        <v>fail</v>
      </c>
      <c r="K6" s="18">
        <v>0.06</v>
      </c>
      <c r="L6" s="19"/>
      <c r="M6" s="20" t="str">
        <f>IF(L6&gt;=(1-0.05/100)*K6,IF(L6&lt;=(1+0.05/100)*K6,"pass","fail"),"fail")</f>
        <v>fail</v>
      </c>
    </row>
    <row r="7" spans="1:13" ht="16" customHeight="1" x14ac:dyDescent="0.25">
      <c r="A7" s="22" t="s">
        <v>16</v>
      </c>
      <c r="B7" s="23">
        <v>0.75</v>
      </c>
      <c r="C7" s="24"/>
      <c r="D7" s="20" t="str">
        <f>IF(C7&gt;=(1-0.05/100)*B7,IF(C7&lt;=(1+0.05/100)*B7,"pass","fail"),"fail")</f>
        <v>fail</v>
      </c>
      <c r="E7" s="25">
        <v>0.75</v>
      </c>
      <c r="F7" s="24"/>
      <c r="G7" s="20" t="str">
        <f>IF(F7&gt;=(1-0.05/100)*E7,IF(F7&lt;=(1+0.05/100)*E7,"pass","fail"),"fail")</f>
        <v>fail</v>
      </c>
      <c r="H7" s="25">
        <v>0.75</v>
      </c>
      <c r="I7" s="24"/>
      <c r="J7" s="20" t="str">
        <f>IF(I7&gt;=(1-0.05/100)*H7,IF(I7&lt;=(1+0.05/100)*H7,"pass","fail"),"fail")</f>
        <v>fail</v>
      </c>
      <c r="K7" s="23">
        <v>0.75</v>
      </c>
      <c r="L7" s="24"/>
      <c r="M7" s="20" t="str">
        <f>IF(L7&gt;=(1-0.05/100)*K7,IF(L7&lt;=(1+0.05/100)*K7,"pass","fail"),"fail")</f>
        <v>fail</v>
      </c>
    </row>
    <row r="8" spans="1:13" ht="16" customHeight="1" x14ac:dyDescent="0.25">
      <c r="A8" s="22" t="s">
        <v>17</v>
      </c>
      <c r="B8" s="23">
        <v>0.9</v>
      </c>
      <c r="C8" s="26"/>
      <c r="D8" s="20" t="str">
        <f>IF(C8&gt;=(1-0.05/100)*B8,IF(C8&lt;=(1+0.05/100)*B8,"pass","fail"),"fail")</f>
        <v>fail</v>
      </c>
      <c r="E8" s="25">
        <v>0.9</v>
      </c>
      <c r="F8" s="26"/>
      <c r="G8" s="20" t="str">
        <f>IF(F8&gt;=(1-0.05/100)*E8,IF(F8&lt;=(1+0.05/100)*E8,"pass","fail"),"fail")</f>
        <v>fail</v>
      </c>
      <c r="H8" s="25">
        <v>0.9</v>
      </c>
      <c r="I8" s="26"/>
      <c r="J8" s="20" t="str">
        <f>IF(I8&gt;=(1-0.05/100)*H8,IF(I8&lt;=(1+0.05/100)*H8,"pass","fail"),"fail")</f>
        <v>fail</v>
      </c>
      <c r="K8" s="23">
        <v>0.9</v>
      </c>
      <c r="L8" s="26"/>
      <c r="M8" s="20" t="str">
        <f>IF(L8&gt;=(1-0.05/100)*K8,IF(L8&lt;=(1+0.05/100)*K8,"pass","fail"),"fail")</f>
        <v>fail</v>
      </c>
    </row>
    <row r="9" spans="1:13" ht="16" customHeight="1" x14ac:dyDescent="0.25">
      <c r="A9" s="22" t="s">
        <v>18</v>
      </c>
      <c r="B9" s="23" t="s">
        <v>19</v>
      </c>
      <c r="C9" s="27"/>
      <c r="D9" s="20" t="s">
        <v>19</v>
      </c>
      <c r="E9" s="25" t="s">
        <v>19</v>
      </c>
      <c r="F9" s="27"/>
      <c r="G9" s="20" t="s">
        <v>19</v>
      </c>
      <c r="H9" s="25" t="s">
        <v>19</v>
      </c>
      <c r="I9" s="27"/>
      <c r="J9" s="20" t="s">
        <v>19</v>
      </c>
      <c r="K9" s="23">
        <v>10</v>
      </c>
      <c r="L9" s="27"/>
      <c r="M9" s="20" t="str">
        <f>IF(OR(L9="",L9="n/a"),"n/a",IF(OR(AND(L9&gt;=(1-0.05/100)*K9,L9&lt;=(1+0.05/100)*K9),AND(L10&gt;=(1-0.05/100)*K10,L10&lt;=(1+0.05/100)*K10)),"pass","fail"))</f>
        <v>n/a</v>
      </c>
    </row>
    <row r="10" spans="1:13" ht="16" customHeight="1" x14ac:dyDescent="0.25">
      <c r="A10" s="22" t="s">
        <v>20</v>
      </c>
      <c r="B10" s="23" t="s">
        <v>19</v>
      </c>
      <c r="C10" s="27"/>
      <c r="D10" s="20" t="s">
        <v>19</v>
      </c>
      <c r="E10" s="25" t="s">
        <v>19</v>
      </c>
      <c r="F10" s="27"/>
      <c r="G10" s="20" t="s">
        <v>19</v>
      </c>
      <c r="H10" s="25" t="s">
        <v>19</v>
      </c>
      <c r="I10" s="27"/>
      <c r="J10" s="20" t="s">
        <v>19</v>
      </c>
      <c r="K10" s="23">
        <v>5.8999999999999997E-2</v>
      </c>
      <c r="L10" s="27"/>
      <c r="M10" s="20" t="str">
        <f>IF(OR(L10="",L10="n/a"),"n/a",IF(OR(AND(L9&gt;=(1-0.05/100)*K9,L9&lt;=(1+0.05/100)*K9),AND(L10&gt;=(1-0.05/100)*K10,L10&lt;=(1+0.05/100)*K10)),"pass","fail"))</f>
        <v>n/a</v>
      </c>
    </row>
    <row r="11" spans="1:13" ht="16" customHeight="1" x14ac:dyDescent="0.25">
      <c r="A11" s="22" t="s">
        <v>21</v>
      </c>
      <c r="B11" s="23">
        <v>4.7E-2</v>
      </c>
      <c r="C11" s="28"/>
      <c r="D11" s="20" t="str">
        <f>IF(C11&gt;=(1-0.05/100)*B11,IF(C11&lt;=(1+0.05/100)*B11,"pass","fail"),"fail")</f>
        <v>fail</v>
      </c>
      <c r="E11" s="25">
        <v>4.7E-2</v>
      </c>
      <c r="F11" s="28"/>
      <c r="G11" s="20" t="str">
        <f>IF(F11&gt;=(1-0.05/100)*E11,IF(F11&lt;=(1+0.05/100)*E11,"pass","fail"),"fail")</f>
        <v>fail</v>
      </c>
      <c r="H11" s="25" t="s">
        <v>19</v>
      </c>
      <c r="I11" s="28"/>
      <c r="J11" s="20" t="s">
        <v>19</v>
      </c>
      <c r="K11" s="23" t="s">
        <v>19</v>
      </c>
      <c r="L11" s="28"/>
      <c r="M11" s="20" t="s">
        <v>19</v>
      </c>
    </row>
    <row r="12" spans="1:13" ht="16" customHeight="1" x14ac:dyDescent="0.25">
      <c r="A12" s="22" t="s">
        <v>22</v>
      </c>
      <c r="B12" s="23" t="s">
        <v>19</v>
      </c>
      <c r="C12" s="29"/>
      <c r="D12" s="20" t="s">
        <v>19</v>
      </c>
      <c r="E12" s="25" t="s">
        <v>19</v>
      </c>
      <c r="F12" s="29"/>
      <c r="G12" s="20" t="s">
        <v>19</v>
      </c>
      <c r="H12" s="25">
        <v>0</v>
      </c>
      <c r="I12" s="29"/>
      <c r="J12" s="30" t="str">
        <f>IF(OR(OR(I12&lt;(1-0.05/100)*H12,I12&gt;(1+0.05/100)*H12),I12=""),"fail","pass")</f>
        <v>fail</v>
      </c>
      <c r="K12" s="23">
        <v>0</v>
      </c>
      <c r="L12" s="29"/>
      <c r="M12" s="30" t="str">
        <f>IF(OR(OR(L12&lt;(1-0.05/100)*K12,L12&gt;(1+0.05/100)*K12),L12=""),"fail","pass")</f>
        <v>fail</v>
      </c>
    </row>
    <row r="13" spans="1:13" ht="16" customHeight="1" x14ac:dyDescent="0.25">
      <c r="A13" s="22" t="s">
        <v>23</v>
      </c>
      <c r="B13" s="23">
        <v>0.03</v>
      </c>
      <c r="C13" s="29"/>
      <c r="D13" s="20" t="str">
        <f>IF(C13&gt;=(1-0.05/100)*B13,IF(C13&lt;=(1+0.05/100)*B13,"pass","fail"),"fail")</f>
        <v>fail</v>
      </c>
      <c r="E13" s="25">
        <v>3.5000000000000003E-2</v>
      </c>
      <c r="F13" s="29"/>
      <c r="G13" s="20" t="str">
        <f>IF(F13&gt;=(1-0.05/100)*E13,IF(F13&lt;=(1+0.05/100)*E13,"pass","fail"),"fail")</f>
        <v>fail</v>
      </c>
      <c r="H13" s="25">
        <v>3.5000000000000003E-2</v>
      </c>
      <c r="I13" s="29"/>
      <c r="J13" s="20" t="str">
        <f>IF(I13&gt;=(1-0.05/100)*H13,IF(I13&lt;=(1+0.05/100)*H13,"pass","fail"),"fail")</f>
        <v>fail</v>
      </c>
      <c r="K13" s="23">
        <v>0.03</v>
      </c>
      <c r="L13" s="29"/>
      <c r="M13" s="20" t="str">
        <f>IF(L13&gt;=(1-0.05/100)*K13,IF(L13&lt;=(1+0.05/100)*K13,"pass","fail"),"fail")</f>
        <v>fail</v>
      </c>
    </row>
    <row r="14" spans="1:13" ht="16" customHeight="1" x14ac:dyDescent="0.25">
      <c r="A14" s="22" t="s">
        <v>24</v>
      </c>
      <c r="B14" s="23">
        <v>0.75</v>
      </c>
      <c r="C14" s="29"/>
      <c r="D14" s="20" t="str">
        <f>IF(C14&gt;=(1-0.05/100)*B14,IF(C14&lt;=(1+0.05/100)*B14,"pass","fail"),"fail")</f>
        <v>fail</v>
      </c>
      <c r="E14" s="25">
        <v>0.75</v>
      </c>
      <c r="F14" s="29"/>
      <c r="G14" s="20" t="str">
        <f>IF(F14&gt;=(1-0.05/100)*E14,IF(F14&lt;=(1+0.05/100)*E14,"pass","fail"),"fail")</f>
        <v>fail</v>
      </c>
      <c r="H14" s="25">
        <v>0.75</v>
      </c>
      <c r="I14" s="29"/>
      <c r="J14" s="20" t="str">
        <f>IF(I14&gt;=(1-0.05/100)*H14,IF(I14&lt;=(1+0.05/100)*H14,"pass","fail"),"fail")</f>
        <v>fail</v>
      </c>
      <c r="K14" s="23">
        <v>0.75</v>
      </c>
      <c r="L14" s="29"/>
      <c r="M14" s="20" t="str">
        <f>IF(L14&gt;=(1-0.05/100)*K14,IF(L14&lt;=(1+0.05/100)*K14,"pass","fail"),"fail")</f>
        <v>fail</v>
      </c>
    </row>
    <row r="15" spans="1:13" ht="16" customHeight="1" x14ac:dyDescent="0.25">
      <c r="A15" s="22" t="s">
        <v>25</v>
      </c>
      <c r="B15" s="23">
        <v>0.9</v>
      </c>
      <c r="C15" s="29"/>
      <c r="D15" s="20" t="str">
        <f>IF(C15&gt;=(1-0.05/100)*B15,IF(C15&lt;=(1+0.05/100)*B15,"pass","fail"),"fail")</f>
        <v>fail</v>
      </c>
      <c r="E15" s="25">
        <v>0.9</v>
      </c>
      <c r="F15" s="29"/>
      <c r="G15" s="20" t="str">
        <f>IF(F15&gt;=(1-0.05/100)*E15,IF(F15&lt;=(1+0.05/100)*E15,"pass","fail"),"fail")</f>
        <v>fail</v>
      </c>
      <c r="H15" s="25">
        <v>0.9</v>
      </c>
      <c r="I15" s="29"/>
      <c r="J15" s="20" t="str">
        <f>IF(I15&gt;=(1-0.05/100)*H15,IF(I15&lt;=(1+0.05/100)*H15,"pass","fail"),"fail")</f>
        <v>fail</v>
      </c>
      <c r="K15" s="23">
        <v>0.9</v>
      </c>
      <c r="L15" s="29"/>
      <c r="M15" s="20" t="str">
        <f>IF(L15&gt;=(1-0.05/100)*K15,IF(L15&lt;=(1+0.05/100)*K15,"pass","fail"),"fail")</f>
        <v>fail</v>
      </c>
    </row>
    <row r="16" spans="1:13" ht="16" customHeight="1" x14ac:dyDescent="0.25">
      <c r="A16" s="22" t="s">
        <v>26</v>
      </c>
      <c r="B16" s="23">
        <v>5.13</v>
      </c>
      <c r="C16" s="31"/>
      <c r="D16" s="20" t="str">
        <f>IF(C16&gt;=0.999*B16,IF(C16&lt;=1.001*B16,"pass","fail"),"fail")</f>
        <v>fail</v>
      </c>
      <c r="E16" s="25">
        <v>5.13</v>
      </c>
      <c r="F16" s="31"/>
      <c r="G16" s="20" t="str">
        <f>IF(F16&gt;=0.999*E16,IF(F16&lt;=1.001*E16,"pass","fail"),"fail")</f>
        <v>fail</v>
      </c>
      <c r="H16" s="25">
        <v>5.13</v>
      </c>
      <c r="I16" s="31"/>
      <c r="J16" s="20" t="str">
        <f>IF(I16&gt;=0.999*H16,IF(I16&lt;=1.001*H16,"pass","fail"),"fail")</f>
        <v>fail</v>
      </c>
      <c r="K16" s="23">
        <v>5.13</v>
      </c>
      <c r="L16" s="31"/>
      <c r="M16" s="20" t="str">
        <f>IF(L16&gt;=0.999*K16,IF(L16&lt;=1.001*K16,"pass","fail"),"fail")</f>
        <v>fail</v>
      </c>
    </row>
    <row r="17" spans="1:13" ht="16" customHeight="1" x14ac:dyDescent="0.25">
      <c r="A17" s="22" t="s">
        <v>27</v>
      </c>
      <c r="B17" s="23" t="s">
        <v>19</v>
      </c>
      <c r="C17" s="28"/>
      <c r="D17" s="20" t="s">
        <v>19</v>
      </c>
      <c r="E17" s="25">
        <v>10.26</v>
      </c>
      <c r="F17" s="28"/>
      <c r="G17" s="20" t="str">
        <f>IF(F17&gt;=0.999*E17,IF(F17&lt;=1.001*E17,"pass","fail"),"fail")</f>
        <v>fail</v>
      </c>
      <c r="H17" s="25" t="s">
        <v>19</v>
      </c>
      <c r="I17" s="28"/>
      <c r="J17" s="20" t="s">
        <v>19</v>
      </c>
      <c r="K17" s="23" t="s">
        <v>19</v>
      </c>
      <c r="L17" s="28"/>
      <c r="M17" s="20" t="s">
        <v>19</v>
      </c>
    </row>
    <row r="18" spans="1:13" ht="16" customHeight="1" x14ac:dyDescent="0.25">
      <c r="A18" s="22" t="s">
        <v>28</v>
      </c>
      <c r="B18" s="23" t="s">
        <v>19</v>
      </c>
      <c r="C18" s="29"/>
      <c r="D18" s="20" t="s">
        <v>19</v>
      </c>
      <c r="E18" s="25" t="s">
        <v>19</v>
      </c>
      <c r="F18" s="24"/>
      <c r="G18" s="20" t="s">
        <v>19</v>
      </c>
      <c r="H18" s="25">
        <v>307.8</v>
      </c>
      <c r="I18" s="29"/>
      <c r="J18" s="20" t="str">
        <f t="shared" ref="J18" si="0">IF(I18&gt;=0.999*H18,IF(I18&lt;=1.001*H18,"pass","fail"),"fail")</f>
        <v>fail</v>
      </c>
      <c r="K18" s="23">
        <v>307.8</v>
      </c>
      <c r="L18" s="29"/>
      <c r="M18" s="20" t="str">
        <f t="shared" ref="M18" si="1">IF(L18&gt;=0.999*K18,IF(L18&lt;=1.001*K18,"pass","fail"),"fail")</f>
        <v>fail</v>
      </c>
    </row>
    <row r="19" spans="1:13" ht="16" customHeight="1" x14ac:dyDescent="0.25">
      <c r="A19" s="22" t="s">
        <v>29</v>
      </c>
      <c r="B19" s="23" t="s">
        <v>19</v>
      </c>
      <c r="C19" s="29"/>
      <c r="D19" s="20" t="s">
        <v>19</v>
      </c>
      <c r="E19" s="25" t="s">
        <v>19</v>
      </c>
      <c r="F19" s="32"/>
      <c r="G19" s="20" t="s">
        <v>19</v>
      </c>
      <c r="H19" s="25">
        <v>2</v>
      </c>
      <c r="I19" s="29"/>
      <c r="J19" s="20" t="str">
        <f>IF(I19&gt;=(1-0.05/100)*H19,IF(I19&lt;=(1+0.05/100)*H19,"pass","fail"),"fail")</f>
        <v>fail</v>
      </c>
      <c r="K19" s="23">
        <v>2</v>
      </c>
      <c r="L19" s="29"/>
      <c r="M19" s="20" t="str">
        <f>IF(L19&gt;=(1-0.05/100)*K19,IF(L19&lt;=(1+0.05/100)*K19,"pass","fail"),"fail")</f>
        <v>fail</v>
      </c>
    </row>
    <row r="20" spans="1:13" ht="16" customHeight="1" x14ac:dyDescent="0.25">
      <c r="A20" s="22" t="s">
        <v>30</v>
      </c>
      <c r="B20" s="23">
        <v>40</v>
      </c>
      <c r="C20" s="29"/>
      <c r="D20" s="20" t="str">
        <f>IF(C20&gt;=(1-0.05/100)*B20,IF(C20&lt;=(1+0.05/100)*B20,"pass","fail"),"fail")</f>
        <v>fail</v>
      </c>
      <c r="E20" s="25">
        <v>40</v>
      </c>
      <c r="F20" s="29"/>
      <c r="G20" s="20" t="str">
        <f>IF(F20&gt;=(1-0.05/100)*E20,IF(F20&lt;=(1+0.05/100)*E20,"pass","fail"),"fail")</f>
        <v>fail</v>
      </c>
      <c r="H20" s="25">
        <v>40</v>
      </c>
      <c r="I20" s="33"/>
      <c r="J20" s="20" t="str">
        <f>IF(I20&gt;=(1-0.05/100)*H20,IF(I20&lt;=(1+0.05/100)*H20,"pass","fail"),"fail")</f>
        <v>fail</v>
      </c>
      <c r="K20" s="23">
        <v>40</v>
      </c>
      <c r="L20" s="33"/>
      <c r="M20" s="20" t="str">
        <f>IF(L20&gt;=(1-0.05/100)*K20,IF(L20&lt;=(1+0.05/100)*K20,"pass","fail"),"fail")</f>
        <v>fail</v>
      </c>
    </row>
    <row r="21" spans="1:13" ht="16" customHeight="1" x14ac:dyDescent="0.25">
      <c r="A21" s="22" t="s">
        <v>31</v>
      </c>
      <c r="B21" s="23">
        <v>0.4</v>
      </c>
      <c r="C21" s="29"/>
      <c r="D21" s="20" t="str">
        <f>IF(C21&gt;=(1-0.05/100)*B21,IF(C21&lt;=(1+0.05/100)*B21,"pass","fail"),"fail")</f>
        <v>fail</v>
      </c>
      <c r="E21" s="25">
        <v>0.65</v>
      </c>
      <c r="F21" s="29"/>
      <c r="G21" s="20" t="str">
        <f>IF(F21&gt;=(1-0.05/100)*E21,IF(F21&lt;=(1+0.05/100)*E21,"pass","fail"),"fail")</f>
        <v>fail</v>
      </c>
      <c r="H21" s="25">
        <v>1.2</v>
      </c>
      <c r="I21" s="34"/>
      <c r="J21" s="20" t="str">
        <f>IF(I21&gt;=(1-0.05/100)*H21,IF(I21&lt;=(1+0.05/100)*H21,"pass","fail"),"fail")</f>
        <v>fail</v>
      </c>
      <c r="K21" s="23">
        <v>0.35</v>
      </c>
      <c r="L21" s="34"/>
      <c r="M21" s="20" t="str">
        <f>IF(L21&gt;=(1-0.05/100)*K21,IF(L21&lt;=(1+0.05/100)*K21,"pass","fail"),"fail")</f>
        <v>fail</v>
      </c>
    </row>
    <row r="22" spans="1:13" ht="16" customHeight="1" x14ac:dyDescent="0.25">
      <c r="A22" s="22" t="s">
        <v>32</v>
      </c>
      <c r="B22" s="23">
        <v>69.260000000000005</v>
      </c>
      <c r="C22" s="29"/>
      <c r="D22" s="20" t="str">
        <f t="shared" ref="D22:D25" si="2">IF(C22&gt;=0.999*B22,IF(C22&lt;=1.001*B22,"pass","fail"),"fail")</f>
        <v>fail</v>
      </c>
      <c r="E22" s="25">
        <v>69.260000000000005</v>
      </c>
      <c r="F22" s="29"/>
      <c r="G22" s="20" t="str">
        <f t="shared" ref="G22:G25" si="3">IF(F22&gt;=0.999*E22,IF(F22&lt;=1.001*E22,"pass","fail"),"fail")</f>
        <v>fail</v>
      </c>
      <c r="H22" s="25">
        <v>69.260000000000005</v>
      </c>
      <c r="I22" s="34"/>
      <c r="J22" s="20" t="str">
        <f t="shared" ref="J22:J25" si="4">IF(I22&gt;=0.999*H22,IF(I22&lt;=1.001*H22,"pass","fail"),"fail")</f>
        <v>fail</v>
      </c>
      <c r="K22" s="23">
        <v>102.63</v>
      </c>
      <c r="L22" s="34"/>
      <c r="M22" s="20" t="str">
        <f>IF(L22&gt;=0.999*K22,IF(L22&lt;=1.001*K22,"pass","fail"),"fail")</f>
        <v>fail</v>
      </c>
    </row>
    <row r="23" spans="1:13" ht="16" customHeight="1" x14ac:dyDescent="0.25">
      <c r="A23" s="22" t="s">
        <v>33</v>
      </c>
      <c r="B23" s="23">
        <v>69.260000000000005</v>
      </c>
      <c r="C23" s="29"/>
      <c r="D23" s="20" t="str">
        <f t="shared" si="2"/>
        <v>fail</v>
      </c>
      <c r="E23" s="25">
        <v>69.260000000000005</v>
      </c>
      <c r="F23" s="29"/>
      <c r="G23" s="20" t="str">
        <f t="shared" si="3"/>
        <v>fail</v>
      </c>
      <c r="H23" s="25">
        <v>69.260000000000005</v>
      </c>
      <c r="I23" s="34"/>
      <c r="J23" s="20" t="str">
        <f t="shared" si="4"/>
        <v>fail</v>
      </c>
      <c r="K23" s="23">
        <v>102.63</v>
      </c>
      <c r="L23" s="34"/>
      <c r="M23" s="20" t="str">
        <f t="shared" ref="M23:M25" si="5">IF(L23&gt;=0.999*K23,IF(L23&lt;=1.001*K23,"pass","fail"),"fail")</f>
        <v>fail</v>
      </c>
    </row>
    <row r="24" spans="1:13" ht="16" customHeight="1" x14ac:dyDescent="0.25">
      <c r="A24" s="22" t="s">
        <v>34</v>
      </c>
      <c r="B24" s="23">
        <v>69.260000000000005</v>
      </c>
      <c r="C24" s="29"/>
      <c r="D24" s="20" t="str">
        <f t="shared" si="2"/>
        <v>fail</v>
      </c>
      <c r="E24" s="25">
        <v>69.260000000000005</v>
      </c>
      <c r="F24" s="29"/>
      <c r="G24" s="20" t="str">
        <f t="shared" si="3"/>
        <v>fail</v>
      </c>
      <c r="H24" s="25">
        <v>69.260000000000005</v>
      </c>
      <c r="I24" s="34"/>
      <c r="J24" s="20" t="str">
        <f t="shared" si="4"/>
        <v>fail</v>
      </c>
      <c r="K24" s="23">
        <v>102.63</v>
      </c>
      <c r="L24" s="34"/>
      <c r="M24" s="20" t="str">
        <f t="shared" si="5"/>
        <v>fail</v>
      </c>
    </row>
    <row r="25" spans="1:13" ht="16" customHeight="1" x14ac:dyDescent="0.25">
      <c r="A25" s="22" t="s">
        <v>35</v>
      </c>
      <c r="B25" s="23">
        <v>69.260000000000005</v>
      </c>
      <c r="C25" s="24"/>
      <c r="D25" s="20" t="str">
        <f t="shared" si="2"/>
        <v>fail</v>
      </c>
      <c r="E25" s="25">
        <v>69.260000000000005</v>
      </c>
      <c r="F25" s="24"/>
      <c r="G25" s="20" t="str">
        <f t="shared" si="3"/>
        <v>fail</v>
      </c>
      <c r="H25" s="25">
        <v>69.260000000000005</v>
      </c>
      <c r="I25" s="35"/>
      <c r="J25" s="20" t="str">
        <f t="shared" si="4"/>
        <v>fail</v>
      </c>
      <c r="K25" s="23">
        <v>102.63</v>
      </c>
      <c r="L25" s="35"/>
      <c r="M25" s="20" t="str">
        <f t="shared" si="5"/>
        <v>fail</v>
      </c>
    </row>
    <row r="26" spans="1:13" ht="16" customHeight="1" x14ac:dyDescent="0.25">
      <c r="A26" s="22" t="s">
        <v>36</v>
      </c>
      <c r="B26" s="23">
        <v>0.4</v>
      </c>
      <c r="C26" s="32"/>
      <c r="D26" s="20" t="str">
        <f>IF(C26&gt;=(1-0.05/100)*B26,IF(C26&lt;=(1+0.05/100)*B26,"pass","fail"),"fail")</f>
        <v>fail</v>
      </c>
      <c r="E26" s="25">
        <v>0.65</v>
      </c>
      <c r="F26" s="32"/>
      <c r="G26" s="20" t="str">
        <f>IF(F26&gt;=(1-0.05/100)*E26,IF(F26&lt;=(1+0.05/100)*E26,"pass","fail"),"fail")</f>
        <v>fail</v>
      </c>
      <c r="H26" s="25">
        <v>1.2</v>
      </c>
      <c r="I26" s="36"/>
      <c r="J26" s="20" t="str">
        <f>IF(I26&gt;=(1-0.05/100)*H26,IF(I26&lt;=(1+0.05/100)*H26,"pass","fail"),"fail")</f>
        <v>fail</v>
      </c>
      <c r="K26" s="23">
        <v>0.35</v>
      </c>
      <c r="L26" s="36"/>
      <c r="M26" s="20" t="str">
        <f>IF(L26&gt;=(1-0.05/100)*K26,IF(L26&lt;=(1+0.05/100)*K26,"pass","fail"),"fail")</f>
        <v>fail</v>
      </c>
    </row>
    <row r="27" spans="1:13" ht="16" customHeight="1" x14ac:dyDescent="0.25">
      <c r="A27" s="5" t="s">
        <v>37</v>
      </c>
      <c r="B27" s="23">
        <v>0.33</v>
      </c>
      <c r="C27" s="29"/>
      <c r="D27" s="20" t="str">
        <f>IF(C27&gt;=(1-0.05/100)*B27,IF(C27&lt;=(1+0.05/100)*B27,"pass","fail"),"fail")</f>
        <v>fail</v>
      </c>
      <c r="E27" s="23">
        <v>0.33</v>
      </c>
      <c r="F27" s="29"/>
      <c r="G27" s="20" t="str">
        <f>IF(F27&gt;=(1-0.05/100)*E27,IF(F27&lt;=(1+0.05/100)*E27,"pass","fail"),"fail")</f>
        <v>fail</v>
      </c>
      <c r="H27" s="23">
        <v>0.33</v>
      </c>
      <c r="I27" s="34"/>
      <c r="J27" s="20" t="str">
        <f>IF(I27&gt;=(1-0.05/100)*H27,IF(I27&lt;=(1+0.05/100)*H27,"pass","fail"),"fail")</f>
        <v>fail</v>
      </c>
      <c r="K27" s="23">
        <v>0.33</v>
      </c>
      <c r="L27" s="34"/>
      <c r="M27" s="20" t="str">
        <f>IF(L27&gt;=(1-0.05/100)*K27,IF(L27&lt;=(1+0.05/100)*K27,"pass","fail"),"fail")</f>
        <v>fail</v>
      </c>
    </row>
    <row r="28" spans="1:13" ht="16" customHeight="1" x14ac:dyDescent="0.25">
      <c r="A28" s="22" t="s">
        <v>38</v>
      </c>
      <c r="B28" s="23">
        <v>3.6000000000000002E-4</v>
      </c>
      <c r="C28" s="29"/>
      <c r="D28" s="20" t="str">
        <f>IF(C28&gt;=0.999*B28,IF(C28&lt;=1.001*B28,"pass","fail"),"fail")</f>
        <v>fail</v>
      </c>
      <c r="E28" s="25">
        <v>3.6000000000000002E-4</v>
      </c>
      <c r="F28" s="29"/>
      <c r="G28" s="20" t="str">
        <f>IF(F28&gt;=0.999*E28,IF(F28&lt;=1.001*E28,"pass","fail"),"fail")</f>
        <v>fail</v>
      </c>
      <c r="H28" s="25">
        <v>3.6000000000000002E-4</v>
      </c>
      <c r="I28" s="34"/>
      <c r="J28" s="20" t="str">
        <f>IF(I28&gt;=0.999*H28,IF(I28&lt;=1.001*H28,"pass","fail"),"fail")</f>
        <v>fail</v>
      </c>
      <c r="K28" s="23">
        <v>3.6000000000000002E-4</v>
      </c>
      <c r="L28" s="34"/>
      <c r="M28" s="20" t="str">
        <f>IF(L28&gt;=0.999*K28,IF(L28&lt;=1.001*K28,"pass","fail"),"fail")</f>
        <v>fail</v>
      </c>
    </row>
    <row r="29" spans="1:13" ht="16" customHeight="1" x14ac:dyDescent="0.25">
      <c r="A29" s="22" t="s">
        <v>39</v>
      </c>
      <c r="B29" s="37">
        <v>55142</v>
      </c>
      <c r="C29" s="38"/>
      <c r="D29" s="39" t="str">
        <f>IF(C29&gt;=0.999*B29,IF(C29&lt;=1.001*B29,"pass","fail"),"fail")</f>
        <v>fail</v>
      </c>
      <c r="E29" s="40">
        <v>52470</v>
      </c>
      <c r="F29" s="38"/>
      <c r="G29" s="39" t="str">
        <f>IF(F29&gt;=0.999*E29,IF(F29&lt;=1.001*E29,"pass","fail"),"fail")</f>
        <v>fail</v>
      </c>
      <c r="H29" s="40">
        <v>47839</v>
      </c>
      <c r="I29" s="41"/>
      <c r="J29" s="39" t="str">
        <f>IF(I29&gt;=0.999*H29,IF(I29&lt;=1.001*H29,"pass","fail"),"fail")</f>
        <v>fail</v>
      </c>
      <c r="K29" s="37">
        <v>82721</v>
      </c>
      <c r="L29" s="41"/>
      <c r="M29" s="39" t="str">
        <f>IF(L29&gt;=0.999*K29,IF(L29&lt;=1.001*K29,"pass","fail"),"fail")</f>
        <v>fail</v>
      </c>
    </row>
    <row r="30" spans="1:13" ht="16" customHeight="1" x14ac:dyDescent="0.25">
      <c r="A30" s="22" t="s">
        <v>40</v>
      </c>
      <c r="B30" s="37">
        <v>13635</v>
      </c>
      <c r="C30" s="38"/>
      <c r="D30" s="42" t="str">
        <f>IF(C30&gt;=0.999*B30,IF(C30&lt;=1.001*B30,"pass","fail"),"fail")</f>
        <v>fail</v>
      </c>
      <c r="E30" s="43">
        <v>12565</v>
      </c>
      <c r="F30" s="38"/>
      <c r="G30" s="42" t="str">
        <f>IF(F30&gt;=0.999*E30,IF(F30&lt;=1.001*E30,"pass","fail"),"fail")</f>
        <v>fail</v>
      </c>
      <c r="H30" s="40">
        <v>9150</v>
      </c>
      <c r="I30" s="41"/>
      <c r="J30" s="42" t="str">
        <f>IF(I30&gt;=0.999*H30,IF(I30&lt;=1.001*H30,"pass","fail"),"fail")</f>
        <v>fail</v>
      </c>
      <c r="K30" s="37">
        <v>17734</v>
      </c>
      <c r="L30" s="41"/>
      <c r="M30" s="42" t="str">
        <f>IF(L30&gt;=0.999*K30,IF(L30&lt;=1.001*K30,"pass","fail"),"fail")</f>
        <v>fail</v>
      </c>
    </row>
    <row r="31" spans="1:13" ht="30" customHeight="1" x14ac:dyDescent="0.25">
      <c r="A31" s="22" t="s">
        <v>41</v>
      </c>
      <c r="B31" s="23" t="s">
        <v>42</v>
      </c>
      <c r="C31" s="44"/>
      <c r="D31" s="45" t="str">
        <f>IF(OR(C31=B31,C31=78%),"pass","fail")</f>
        <v>fail</v>
      </c>
      <c r="E31" s="46" t="s">
        <v>43</v>
      </c>
      <c r="F31" s="47"/>
      <c r="G31" s="45" t="str">
        <f>IF(OR(F31=E31,F31=7.7),"pass","fail")</f>
        <v>fail</v>
      </c>
      <c r="H31" s="25" t="s">
        <v>43</v>
      </c>
      <c r="I31" s="48"/>
      <c r="J31" s="45" t="str">
        <f>IF(OR(I31=H31,I31=7.7),"pass","fail")</f>
        <v>fail</v>
      </c>
      <c r="K31" s="23" t="s">
        <v>42</v>
      </c>
      <c r="L31" s="49"/>
      <c r="M31" s="45" t="str">
        <f>IF(OR(L31=K31,L31=78%),"pass","fail")</f>
        <v>fail</v>
      </c>
    </row>
    <row r="32" spans="1:13" s="2" customFormat="1" ht="30" customHeight="1" x14ac:dyDescent="0.25">
      <c r="A32" s="22" t="s">
        <v>44</v>
      </c>
      <c r="B32" s="23" t="s">
        <v>45</v>
      </c>
      <c r="C32" s="24"/>
      <c r="D32" s="45" t="str">
        <f>IF(OR(C32=B32,C32=13),"pass","fail")</f>
        <v>fail</v>
      </c>
      <c r="E32" s="50" t="s">
        <v>45</v>
      </c>
      <c r="F32" s="24"/>
      <c r="G32" s="45" t="str">
        <f>IF(OR(F32=E32,F32=13),"pass","fail")</f>
        <v>fail</v>
      </c>
      <c r="H32" s="25" t="s">
        <v>45</v>
      </c>
      <c r="I32" s="35"/>
      <c r="J32" s="45" t="str">
        <f>IF(OR(I32=H32,I32=13),"pass","fail")</f>
        <v>fail</v>
      </c>
      <c r="K32" s="23" t="s">
        <v>45</v>
      </c>
      <c r="L32" s="35"/>
      <c r="M32" s="45" t="str">
        <f>IF(OR(L32=K32,L32=13),"pass","fail")</f>
        <v>fail</v>
      </c>
    </row>
    <row r="33" spans="1:13" ht="16" customHeight="1" x14ac:dyDescent="0.25">
      <c r="A33" s="22" t="s">
        <v>46</v>
      </c>
      <c r="B33" s="23">
        <v>0.8</v>
      </c>
      <c r="C33" s="26"/>
      <c r="D33" s="20" t="str">
        <f>IF(C33&gt;=(1-0.05/100)*B33,IF(C33&lt;=(1+0.05/100)*B33,"pass","fail"),"fail")</f>
        <v>fail</v>
      </c>
      <c r="E33" s="25">
        <v>0.8</v>
      </c>
      <c r="F33" s="26"/>
      <c r="G33" s="20" t="str">
        <f>IF(F33&gt;=(1-0.05/100)*E33,IF(F33&lt;=(1+0.05/100)*E33,"pass","fail"),"fail")</f>
        <v>fail</v>
      </c>
      <c r="H33" s="25">
        <v>0.8</v>
      </c>
      <c r="I33" s="51"/>
      <c r="J33" s="20" t="str">
        <f>IF(I33&gt;=(1-0.05/100)*H33,IF(I33&lt;=(1+0.05/100)*H33,"pass","fail"),"fail")</f>
        <v>fail</v>
      </c>
      <c r="K33" s="23">
        <v>0.8</v>
      </c>
      <c r="L33" s="51"/>
      <c r="M33" s="20" t="str">
        <f>IF(L33&gt;=(1-0.05/100)*K33,IF(L33&lt;=(1+0.05/100)*K33,"pass","fail"),"fail")</f>
        <v>fail</v>
      </c>
    </row>
    <row r="34" spans="1:13" ht="16" customHeight="1" x14ac:dyDescent="0.25">
      <c r="A34" s="22" t="s">
        <v>47</v>
      </c>
      <c r="B34" s="23" t="s">
        <v>48</v>
      </c>
      <c r="C34" s="28"/>
      <c r="D34" s="52" t="str">
        <f t="shared" ref="D34" si="6">IF(C34=B34,"pass","fail")</f>
        <v>fail</v>
      </c>
      <c r="E34" s="25" t="s">
        <v>48</v>
      </c>
      <c r="F34" s="28"/>
      <c r="G34" s="52" t="str">
        <f t="shared" ref="G34" si="7">IF(F34=E34,"pass","fail")</f>
        <v>fail</v>
      </c>
      <c r="H34" s="25" t="s">
        <v>48</v>
      </c>
      <c r="I34" s="34"/>
      <c r="J34" s="52" t="str">
        <f t="shared" ref="J34" si="8">IF(I34=H34,"pass","fail")</f>
        <v>fail</v>
      </c>
      <c r="K34" s="23" t="s">
        <v>48</v>
      </c>
      <c r="L34" s="34"/>
      <c r="M34" s="52" t="str">
        <f t="shared" ref="M34" si="9">IF(L34=K34,"pass","fail")</f>
        <v>fail</v>
      </c>
    </row>
    <row r="35" spans="1:13" ht="16" customHeight="1" x14ac:dyDescent="0.25">
      <c r="A35" s="22" t="s">
        <v>49</v>
      </c>
      <c r="B35" s="23" t="s">
        <v>50</v>
      </c>
      <c r="C35" s="47"/>
      <c r="D35" s="53" t="str">
        <f>IF(OR(C35=B35,C35=68),"pass","fail")</f>
        <v>fail</v>
      </c>
      <c r="E35" s="25" t="s">
        <v>50</v>
      </c>
      <c r="F35" s="47"/>
      <c r="G35" s="53" t="str">
        <f>IF(OR(F35=E35,F35=68),"pass","fail")</f>
        <v>fail</v>
      </c>
      <c r="H35" s="25" t="s">
        <v>50</v>
      </c>
      <c r="I35" s="48"/>
      <c r="J35" s="53" t="str">
        <f>IF(OR(I35=H35,I35=68),"pass","fail")</f>
        <v>fail</v>
      </c>
      <c r="K35" s="23" t="s">
        <v>50</v>
      </c>
      <c r="L35" s="48"/>
      <c r="M35" s="53" t="str">
        <f>IF(OR(L35=K35,L35=68),"pass","fail")</f>
        <v>fail</v>
      </c>
    </row>
    <row r="36" spans="1:13" ht="16" customHeight="1" x14ac:dyDescent="0.25">
      <c r="A36" s="54" t="s">
        <v>51</v>
      </c>
      <c r="B36" s="55" t="s">
        <v>52</v>
      </c>
      <c r="C36" s="56"/>
      <c r="D36" s="53" t="str">
        <f>IF(OR(C36=B36,C36=78),"pass","fail")</f>
        <v>fail</v>
      </c>
      <c r="E36" s="57" t="s">
        <v>52</v>
      </c>
      <c r="F36" s="56"/>
      <c r="G36" s="53" t="str">
        <f>IF(OR(F36=E36,F36=78),"pass","fail")</f>
        <v>fail</v>
      </c>
      <c r="H36" s="57" t="s">
        <v>52</v>
      </c>
      <c r="I36" s="58"/>
      <c r="J36" s="53" t="str">
        <f>IF(OR(I36=H36,I36=78),"pass","fail")</f>
        <v>fail</v>
      </c>
      <c r="K36" s="55" t="s">
        <v>52</v>
      </c>
      <c r="L36" s="58"/>
      <c r="M36" s="53" t="str">
        <f>IF(OR(L36=K36,L36=78),"pass","fail")</f>
        <v>fail</v>
      </c>
    </row>
    <row r="37" spans="1:13" ht="16" customHeight="1" x14ac:dyDescent="0.25">
      <c r="A37" s="59" t="s">
        <v>53</v>
      </c>
      <c r="B37" s="60">
        <v>0</v>
      </c>
      <c r="C37" s="61"/>
      <c r="D37" s="30" t="str">
        <f>IF(OR(OR(C37&lt;0.999*B37,C37&gt;1.001*B37),C37=""),"fail","pass")</f>
        <v>fail</v>
      </c>
      <c r="E37" s="62">
        <v>223.9</v>
      </c>
      <c r="F37" s="61"/>
      <c r="G37" s="30" t="str">
        <f t="shared" ref="G37" si="10">IF(F37&gt;=0.999*E37,IF(F37&lt;=1.001*E37,"pass","fail"),"fail")</f>
        <v>fail</v>
      </c>
      <c r="H37" s="62">
        <v>288.10000000000002</v>
      </c>
      <c r="I37" s="63"/>
      <c r="J37" s="30" t="str">
        <f t="shared" ref="J37" si="11">IF(I37&gt;=0.999*H37,IF(I37&lt;=1.001*H37,"pass","fail"),"fail")</f>
        <v>fail</v>
      </c>
      <c r="K37" s="60">
        <v>763.4</v>
      </c>
      <c r="L37" s="63"/>
      <c r="M37" s="30" t="str">
        <f t="shared" ref="M37" si="12">IF(L37&gt;=0.999*K37,IF(L37&lt;=1.001*K37,"pass","fail"),"fail")</f>
        <v>fail</v>
      </c>
    </row>
    <row r="38" spans="1:13" ht="16" customHeight="1" x14ac:dyDescent="0.25">
      <c r="A38" s="59" t="s">
        <v>54</v>
      </c>
      <c r="B38" s="60">
        <v>88.5</v>
      </c>
      <c r="C38" s="26"/>
      <c r="D38" s="64" t="str">
        <f>IF(C38&gt;=B38-0.1,IF(C38&lt;=B38+0.1,"pass","fail"),"fail")</f>
        <v>fail</v>
      </c>
      <c r="E38" s="62">
        <v>88.5</v>
      </c>
      <c r="F38" s="26"/>
      <c r="G38" s="64" t="str">
        <f>IF(F38&gt;=E38-0.1,IF(F38&lt;=E38+0.1,"pass","fail"),"fail")</f>
        <v>fail</v>
      </c>
      <c r="H38" s="62">
        <v>88.5</v>
      </c>
      <c r="I38" s="51"/>
      <c r="J38" s="64" t="str">
        <f>IF(I38&gt;=H38-0.1,IF(I38&lt;=H38+0.1,"pass","fail"),"fail")</f>
        <v>fail</v>
      </c>
      <c r="K38" s="60">
        <v>98.5</v>
      </c>
      <c r="L38" s="51"/>
      <c r="M38" s="64" t="str">
        <f>IF(L38&gt;=K38-0.1,IF(L38&lt;=K38+0.1,"pass","fail"),"fail")</f>
        <v>fail</v>
      </c>
    </row>
    <row r="39" spans="1:13" ht="16" customHeight="1" x14ac:dyDescent="0.25">
      <c r="A39" s="65" t="s">
        <v>55</v>
      </c>
      <c r="B39" s="66">
        <v>156.9</v>
      </c>
      <c r="C39" s="67"/>
      <c r="D39" s="64" t="str">
        <f>IF(C39&gt;=B39-0.1,IF(C39&lt;=B39+0.1,"pass","fail"),"fail")</f>
        <v>fail</v>
      </c>
      <c r="E39" s="68">
        <v>156.9</v>
      </c>
      <c r="F39" s="67"/>
      <c r="G39" s="64" t="str">
        <f>IF(F39&gt;=E39-0.1,IF(F39&lt;=E39+0.1,"pass","fail"),"fail")</f>
        <v>fail</v>
      </c>
      <c r="H39" s="68">
        <v>156.9</v>
      </c>
      <c r="I39" s="35"/>
      <c r="J39" s="64" t="str">
        <f>IF(I39&gt;=H39-0.1,IF(I39&lt;=H39+0.1,"pass","fail"),"fail")</f>
        <v>fail</v>
      </c>
      <c r="K39" s="66">
        <v>176.9</v>
      </c>
      <c r="L39" s="35"/>
      <c r="M39" s="64" t="str">
        <f>IF(L39&gt;=K39-0.1,IF(L39&lt;=K39+0.1,"pass","fail"),"fail")</f>
        <v>fail</v>
      </c>
    </row>
    <row r="40" spans="1:13" s="1" customFormat="1" ht="16" customHeight="1" thickBot="1" x14ac:dyDescent="0.4">
      <c r="A40" s="69" t="s">
        <v>56</v>
      </c>
      <c r="B40" s="70">
        <v>1</v>
      </c>
      <c r="C40" s="71"/>
      <c r="D40" s="72" t="str">
        <f>IF(C40&gt;=0.995*B40,IF(C40&lt;=1.005*B40,"pass","fail"),"fail")</f>
        <v>fail</v>
      </c>
      <c r="E40" s="73">
        <v>1</v>
      </c>
      <c r="F40" s="71"/>
      <c r="G40" s="72" t="str">
        <f>IF(F40&gt;=0.995*E40,IF(F40&lt;=1.005*E40,"pass","fail"),"fail")</f>
        <v>fail</v>
      </c>
      <c r="H40" s="74">
        <v>1</v>
      </c>
      <c r="I40" s="75"/>
      <c r="J40" s="72" t="str">
        <f>IF(I40&gt;=0.995*H40,IF(I40&lt;=1.005*H40,"pass","fail"),"fail")</f>
        <v>fail</v>
      </c>
      <c r="K40" s="73">
        <v>1</v>
      </c>
      <c r="L40" s="75"/>
      <c r="M40" s="72" t="str">
        <f>IF(L40&gt;=0.995*K40,IF(L40&lt;=1.005*K40,"pass","fail"),"fail")</f>
        <v>fail</v>
      </c>
    </row>
    <row r="42" spans="1:13" ht="14.5" x14ac:dyDescent="0.25">
      <c r="A42" s="4" t="s">
        <v>57</v>
      </c>
    </row>
  </sheetData>
  <sheetProtection sheet="1" objects="1" scenarios="1"/>
  <mergeCells count="5">
    <mergeCell ref="D1:E1"/>
    <mergeCell ref="B4:D4"/>
    <mergeCell ref="E4:G4"/>
    <mergeCell ref="H4:J4"/>
    <mergeCell ref="K4:M4"/>
  </mergeCells>
  <phoneticPr fontId="0" type="noConversion"/>
  <conditionalFormatting sqref="D6:D40">
    <cfRule type="iconSet" priority="140">
      <iconSet iconSet="3Symbols2">
        <cfvo type="percent" val="0"/>
        <cfvo type="percent" val="33"/>
        <cfvo type="percent" val="67"/>
      </iconSet>
    </cfRule>
    <cfRule type="iconSet" priority="139">
      <iconSet iconSet="3Symbols2">
        <cfvo type="percent" val="0"/>
        <cfvo type="percent" val="33"/>
        <cfvo type="percent" val="67"/>
      </iconSet>
    </cfRule>
    <cfRule type="containsText" dxfId="3" priority="138" operator="containsText" text="pass">
      <formula>NOT(ISERROR(SEARCH("pass",D6)))</formula>
    </cfRule>
    <cfRule type="containsText" dxfId="2" priority="137" operator="containsText" text="fail">
      <formula>NOT(ISERROR(SEARCH("fail",D6)))</formula>
    </cfRule>
  </conditionalFormatting>
  <conditionalFormatting sqref="G6:G8">
    <cfRule type="iconSet" priority="84">
      <iconSet iconSet="3Symbols2">
        <cfvo type="percent" val="0"/>
        <cfvo type="percent" val="33"/>
        <cfvo type="percent" val="67"/>
      </iconSet>
    </cfRule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G6:G40 J6:J40 M6:M40">
    <cfRule type="containsText" dxfId="1" priority="9" operator="containsText" text="fail">
      <formula>NOT(ISERROR(SEARCH("fail",G6)))</formula>
    </cfRule>
    <cfRule type="containsText" dxfId="0" priority="10" operator="containsText" text="pass">
      <formula>NOT(ISERROR(SEARCH("pass",G6)))</formula>
    </cfRule>
  </conditionalFormatting>
  <conditionalFormatting sqref="G11">
    <cfRule type="iconSet" priority="79">
      <iconSet iconSet="3Symbols2">
        <cfvo type="percent" val="0"/>
        <cfvo type="percent" val="33"/>
        <cfvo type="percent" val="67"/>
      </iconSet>
    </cfRule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G13:G15">
    <cfRule type="iconSet" priority="75">
      <iconSet iconSet="3Symbols2">
        <cfvo type="percent" val="0"/>
        <cfvo type="percent" val="33"/>
        <cfvo type="percent" val="67"/>
      </iconSet>
    </cfRule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G20:G21">
    <cfRule type="iconSet" priority="71">
      <iconSet iconSet="3Symbols2">
        <cfvo type="percent" val="0"/>
        <cfvo type="percent" val="33"/>
        <cfvo type="percent" val="67"/>
      </iconSet>
    </cfRule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G26:G27">
    <cfRule type="iconSet" priority="164">
      <iconSet iconSet="3Symbols2">
        <cfvo type="percent" val="0"/>
        <cfvo type="percent" val="33"/>
        <cfvo type="percent" val="67"/>
      </iconSet>
    </cfRule>
    <cfRule type="iconSet" priority="163">
      <iconSet iconSet="3Symbols2">
        <cfvo type="percent" val="0"/>
        <cfvo type="percent" val="33"/>
        <cfvo type="percent" val="67"/>
      </iconSet>
    </cfRule>
  </conditionalFormatting>
  <conditionalFormatting sqref="G31:G32">
    <cfRule type="iconSet" priority="112">
      <iconSet iconSet="3Symbols2">
        <cfvo type="percent" val="0"/>
        <cfvo type="percent" val="33"/>
        <cfvo type="percent" val="67"/>
      </iconSet>
    </cfRule>
    <cfRule type="iconSet" priority="111">
      <iconSet iconSet="3Symbols2">
        <cfvo type="percent" val="0"/>
        <cfvo type="percent" val="33"/>
        <cfvo type="percent" val="67"/>
      </iconSet>
    </cfRule>
  </conditionalFormatting>
  <conditionalFormatting sqref="G33">
    <cfRule type="iconSet" priority="63">
      <iconSet iconSet="3Symbols2">
        <cfvo type="percent" val="0"/>
        <cfvo type="percent" val="33"/>
        <cfvo type="percent" val="67"/>
      </iconSet>
    </cfRule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G35">
    <cfRule type="iconSet" priority="116">
      <iconSet iconSet="3Symbols2">
        <cfvo type="percent" val="0"/>
        <cfvo type="percent" val="33"/>
        <cfvo type="percent" val="67"/>
      </iconSet>
    </cfRule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G36">
    <cfRule type="iconSet" priority="120">
      <iconSet iconSet="3Symbols2">
        <cfvo type="percent" val="0"/>
        <cfvo type="percent" val="33"/>
        <cfvo type="percent" val="67"/>
      </iconSet>
    </cfRule>
    <cfRule type="iconSet" priority="119">
      <iconSet iconSet="3Symbols2">
        <cfvo type="percent" val="0"/>
        <cfvo type="percent" val="33"/>
        <cfvo type="percent" val="67"/>
      </iconSet>
    </cfRule>
  </conditionalFormatting>
  <conditionalFormatting sqref="G37 G9:G10 G34 G12 G16:G19 G22:G25 G28:G30 G40">
    <cfRule type="iconSet" priority="132">
      <iconSet iconSet="3Symbols2">
        <cfvo type="percent" val="0"/>
        <cfvo type="percent" val="33"/>
        <cfvo type="percent" val="67"/>
      </iconSet>
    </cfRule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G38:G39">
    <cfRule type="iconSet" priority="11">
      <iconSet iconSet="3Symbols2">
        <cfvo type="percent" val="0"/>
        <cfvo type="percent" val="33"/>
        <cfvo type="percent" val="67"/>
      </iconSet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J6:J8">
    <cfRule type="iconSet" priority="60">
      <iconSet iconSet="3Symbols2">
        <cfvo type="percent" val="0"/>
        <cfvo type="percent" val="33"/>
        <cfvo type="percent" val="67"/>
      </iconSet>
    </cfRule>
    <cfRule type="iconSet" priority="59">
      <iconSet iconSet="3Symbols2">
        <cfvo type="percent" val="0"/>
        <cfvo type="percent" val="33"/>
        <cfvo type="percent" val="67"/>
      </iconSet>
    </cfRule>
  </conditionalFormatting>
  <conditionalFormatting sqref="J12">
    <cfRule type="iconSet" priority="19">
      <iconSet iconSet="3Symbols2">
        <cfvo type="percent" val="0"/>
        <cfvo type="percent" val="33"/>
        <cfvo type="percent" val="67"/>
      </iconSet>
    </cfRule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J13:J15">
    <cfRule type="iconSet" priority="56">
      <iconSet iconSet="3Symbols2">
        <cfvo type="percent" val="0"/>
        <cfvo type="percent" val="33"/>
        <cfvo type="percent" val="67"/>
      </iconSet>
    </cfRule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J19:J21">
    <cfRule type="iconSet" priority="52">
      <iconSet iconSet="3Symbols2">
        <cfvo type="percent" val="0"/>
        <cfvo type="percent" val="33"/>
        <cfvo type="percent" val="67"/>
      </iconSet>
    </cfRule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J26:J27">
    <cfRule type="iconSet" priority="181">
      <iconSet iconSet="3Symbols2">
        <cfvo type="percent" val="0"/>
        <cfvo type="percent" val="33"/>
        <cfvo type="percent" val="67"/>
      </iconSet>
    </cfRule>
    <cfRule type="iconSet" priority="182">
      <iconSet iconSet="3Symbols2">
        <cfvo type="percent" val="0"/>
        <cfvo type="percent" val="33"/>
        <cfvo type="percent" val="67"/>
      </iconSet>
    </cfRule>
  </conditionalFormatting>
  <conditionalFormatting sqref="J31:J32">
    <cfRule type="iconSet" priority="107">
      <iconSet iconSet="3Symbols2">
        <cfvo type="percent" val="0"/>
        <cfvo type="percent" val="33"/>
        <cfvo type="percent" val="67"/>
      </iconSet>
    </cfRule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J33">
    <cfRule type="iconSet" priority="43">
      <iconSet iconSet="3Symbols2">
        <cfvo type="percent" val="0"/>
        <cfvo type="percent" val="33"/>
        <cfvo type="percent" val="67"/>
      </iconSet>
    </cfRule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J34 J9:J11 J37 J16:J18 J22:J25 J28:J30 J40">
    <cfRule type="iconSet" priority="128">
      <iconSet iconSet="3Symbols2">
        <cfvo type="percent" val="0"/>
        <cfvo type="percent" val="33"/>
        <cfvo type="percent" val="67"/>
      </iconSet>
    </cfRule>
    <cfRule type="iconSet" priority="127">
      <iconSet iconSet="3Symbols2">
        <cfvo type="percent" val="0"/>
        <cfvo type="percent" val="33"/>
        <cfvo type="percent" val="67"/>
      </iconSet>
    </cfRule>
  </conditionalFormatting>
  <conditionalFormatting sqref="J35">
    <cfRule type="iconSet" priority="95">
      <iconSet iconSet="3Symbols2">
        <cfvo type="percent" val="0"/>
        <cfvo type="percent" val="33"/>
        <cfvo type="percent" val="67"/>
      </iconSet>
    </cfRule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J36">
    <cfRule type="iconSet" priority="99">
      <iconSet iconSet="3Symbols2">
        <cfvo type="percent" val="0"/>
        <cfvo type="percent" val="33"/>
        <cfvo type="percent" val="67"/>
      </iconSet>
    </cfRule>
    <cfRule type="iconSet" priority="100">
      <iconSet iconSet="3Symbols2">
        <cfvo type="percent" val="0"/>
        <cfvo type="percent" val="33"/>
        <cfvo type="percent" val="67"/>
      </iconSet>
    </cfRule>
  </conditionalFormatting>
  <conditionalFormatting sqref="J38:J39">
    <cfRule type="iconSet" priority="7">
      <iconSet iconSet="3Symbols2">
        <cfvo type="percent" val="0"/>
        <cfvo type="percent" val="33"/>
        <cfvo type="percent" val="67"/>
      </iconSet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M6:M10">
    <cfRule type="iconSet" priority="39">
      <iconSet iconSet="3Symbols2">
        <cfvo type="percent" val="0"/>
        <cfvo type="percent" val="33"/>
        <cfvo type="percent" val="67"/>
      </iconSet>
    </cfRule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M12">
    <cfRule type="iconSet" priority="15">
      <iconSet iconSet="3Symbols2">
        <cfvo type="percent" val="0"/>
        <cfvo type="percent" val="33"/>
        <cfvo type="percent" val="67"/>
      </iconSet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M13:M15">
    <cfRule type="iconSet" priority="36">
      <iconSet iconSet="3Symbols2">
        <cfvo type="percent" val="0"/>
        <cfvo type="percent" val="33"/>
        <cfvo type="percent" val="67"/>
      </iconSet>
    </cfRule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M19:M21">
    <cfRule type="iconSet" priority="32">
      <iconSet iconSet="3Symbols2">
        <cfvo type="percent" val="0"/>
        <cfvo type="percent" val="33"/>
        <cfvo type="percent" val="67"/>
      </iconSet>
    </cfRule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M26:M27">
    <cfRule type="iconSet" priority="200">
      <iconSet iconSet="3Symbols2">
        <cfvo type="percent" val="0"/>
        <cfvo type="percent" val="33"/>
        <cfvo type="percent" val="67"/>
      </iconSet>
    </cfRule>
    <cfRule type="iconSet" priority="199">
      <iconSet iconSet="3Symbols2">
        <cfvo type="percent" val="0"/>
        <cfvo type="percent" val="33"/>
        <cfvo type="percent" val="67"/>
      </iconSet>
    </cfRule>
  </conditionalFormatting>
  <conditionalFormatting sqref="M31:M32">
    <cfRule type="iconSet" priority="104">
      <iconSet iconSet="3Symbols2">
        <cfvo type="percent" val="0"/>
        <cfvo type="percent" val="33"/>
        <cfvo type="percent" val="67"/>
      </iconSet>
    </cfRule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M33">
    <cfRule type="iconSet" priority="23">
      <iconSet iconSet="3Symbols2">
        <cfvo type="percent" val="0"/>
        <cfvo type="percent" val="33"/>
        <cfvo type="percent" val="67"/>
      </iconSet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M34 M11 M37 M16:M18 M22:M25 M28:M30 M40">
    <cfRule type="iconSet" priority="123">
      <iconSet iconSet="3Symbols2">
        <cfvo type="percent" val="0"/>
        <cfvo type="percent" val="33"/>
        <cfvo type="percent" val="67"/>
      </iconSet>
    </cfRule>
    <cfRule type="iconSet" priority="124">
      <iconSet iconSet="3Symbols2">
        <cfvo type="percent" val="0"/>
        <cfvo type="percent" val="33"/>
        <cfvo type="percent" val="67"/>
      </iconSet>
    </cfRule>
  </conditionalFormatting>
  <conditionalFormatting sqref="M35">
    <cfRule type="iconSet" priority="88">
      <iconSet iconSet="3Symbols2">
        <cfvo type="percent" val="0"/>
        <cfvo type="percent" val="33"/>
        <cfvo type="percent" val="67"/>
      </iconSet>
    </cfRule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M36">
    <cfRule type="iconSet" priority="92">
      <iconSet iconSet="3Symbols2">
        <cfvo type="percent" val="0"/>
        <cfvo type="percent" val="33"/>
        <cfvo type="percent" val="67"/>
      </iconSet>
    </cfRule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M38:M39">
    <cfRule type="iconSet" priority="3">
      <iconSet iconSet="3Symbols2">
        <cfvo type="percent" val="0"/>
        <cfvo type="percent" val="33"/>
        <cfvo type="percent" val="67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Manager/>
  <Company>Florida Solar Energy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Nathan Oliver</cp:lastModifiedBy>
  <cp:revision/>
  <dcterms:created xsi:type="dcterms:W3CDTF">2006-01-01T14:39:53Z</dcterms:created>
  <dcterms:modified xsi:type="dcterms:W3CDTF">2025-01-07T23:11:55Z</dcterms:modified>
  <cp:category/>
  <cp:contentStatus/>
</cp:coreProperties>
</file>